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3" activeTab="2"/>
  </bookViews>
  <sheets>
    <sheet name="GroupA" sheetId="1" r:id="rId1"/>
    <sheet name="results_A" sheetId="2" r:id="rId2"/>
    <sheet name="table_A" sheetId="3" r:id="rId3"/>
  </sheets>
  <definedNames/>
  <calcPr fullCalcOnLoad="1"/>
</workbook>
</file>

<file path=xl/sharedStrings.xml><?xml version="1.0" encoding="utf-8"?>
<sst xmlns="http://schemas.openxmlformats.org/spreadsheetml/2006/main" count="515" uniqueCount="107">
  <si>
    <t>EuroCup 2013/14</t>
  </si>
  <si>
    <t>Team</t>
  </si>
  <si>
    <t>Region</t>
  </si>
  <si>
    <t>Club</t>
  </si>
  <si>
    <t>Players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</si>
  <si>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</si>
  <si>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</si>
  <si>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</si>
  <si>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</si>
  <si>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</si>
  <si>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</si>
  <si>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</si>
  <si>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</si>
  <si>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</si>
  <si>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</si>
  <si>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B6</t>
  </si>
  <si>
    <t>Blanc</t>
  </si>
  <si>
    <t>A1</t>
  </si>
  <si>
    <t>NR</t>
  </si>
  <si>
    <t>Wigginton PC</t>
  </si>
  <si>
    <t>A2</t>
  </si>
  <si>
    <t>HE</t>
  </si>
  <si>
    <t>Half Crown PC</t>
  </si>
  <si>
    <t>A3</t>
  </si>
  <si>
    <t>CH</t>
  </si>
  <si>
    <t>Sports Bar PC</t>
  </si>
  <si>
    <t>A4</t>
  </si>
  <si>
    <t>ER</t>
  </si>
  <si>
    <t>Rayne Swan PC</t>
  </si>
  <si>
    <t>C6</t>
  </si>
  <si>
    <t>Group A</t>
  </si>
  <si>
    <t>Meeting 1</t>
  </si>
  <si>
    <t>Meeting 2</t>
  </si>
  <si>
    <t>Meeting 3</t>
  </si>
  <si>
    <t>Round 1</t>
  </si>
  <si>
    <t>Player (by letter)</t>
  </si>
  <si>
    <t>Score</t>
  </si>
  <si>
    <t>Triple</t>
  </si>
  <si>
    <t>:</t>
  </si>
  <si>
    <t>Triple Mixed</t>
  </si>
  <si>
    <t>Double 1</t>
  </si>
  <si>
    <t>Double 2</t>
  </si>
  <si>
    <t>Double Mixed</t>
  </si>
  <si>
    <t>Total Points</t>
  </si>
  <si>
    <t>Games</t>
  </si>
  <si>
    <t>Meeting</t>
  </si>
  <si>
    <t>Round 2</t>
  </si>
  <si>
    <t>Round 3</t>
  </si>
  <si>
    <t>Round 4</t>
  </si>
  <si>
    <t>Round 5</t>
  </si>
  <si>
    <t>EuroCup 2013</t>
  </si>
  <si>
    <t>resume</t>
  </si>
  <si>
    <t>Blanc?</t>
  </si>
  <si>
    <t>Round</t>
  </si>
  <si>
    <t>Points</t>
  </si>
  <si>
    <t>Meetings</t>
  </si>
  <si>
    <t>Bezüge</t>
  </si>
  <si>
    <t>Diff</t>
  </si>
  <si>
    <t>diffzahl</t>
  </si>
  <si>
    <t>Rank</t>
  </si>
  <si>
    <t>-</t>
  </si>
  <si>
    <t>game31</t>
  </si>
  <si>
    <t>game32</t>
  </si>
  <si>
    <t>game33</t>
  </si>
  <si>
    <t>game34</t>
  </si>
  <si>
    <t>game35</t>
  </si>
  <si>
    <t>game36</t>
  </si>
  <si>
    <t>game37</t>
  </si>
  <si>
    <t>game38</t>
  </si>
  <si>
    <t>game39</t>
  </si>
  <si>
    <t>table</t>
  </si>
  <si>
    <t>game40</t>
  </si>
  <si>
    <t>game41</t>
  </si>
  <si>
    <t>Zeilen</t>
  </si>
  <si>
    <t>game42</t>
  </si>
  <si>
    <t>game43</t>
  </si>
  <si>
    <t>game44</t>
  </si>
  <si>
    <t>game45</t>
  </si>
  <si>
    <t>L. Goliger</t>
  </si>
  <si>
    <t>M Walkley</t>
  </si>
  <si>
    <t>J. Gaughan</t>
  </si>
  <si>
    <t>A Gaughan</t>
  </si>
  <si>
    <t>P Best</t>
  </si>
  <si>
    <t>J Best</t>
  </si>
  <si>
    <t>C White</t>
  </si>
  <si>
    <t>C Powell</t>
  </si>
  <si>
    <t>J Lewis</t>
  </si>
  <si>
    <t>J Rousseau</t>
  </si>
  <si>
    <t>P Bonnet</t>
  </si>
  <si>
    <t>D Hancox</t>
  </si>
  <si>
    <t>S Clarke</t>
  </si>
  <si>
    <t>D Kimpton</t>
  </si>
  <si>
    <t>M Gooda</t>
  </si>
  <si>
    <t>J Huntley</t>
  </si>
  <si>
    <t>C Simmons</t>
  </si>
  <si>
    <t>B Gallimore</t>
  </si>
  <si>
    <t>M Eversden</t>
  </si>
  <si>
    <t>M Huntley</t>
  </si>
  <si>
    <t>A Emson</t>
  </si>
  <si>
    <t>W Ridehalgh</t>
  </si>
  <si>
    <t>C Courtney</t>
  </si>
  <si>
    <t>H Waldie</t>
  </si>
  <si>
    <t>V Middleton-Sans</t>
  </si>
  <si>
    <t>D Little</t>
  </si>
  <si>
    <t>K Flack</t>
  </si>
  <si>
    <t>D Middleton</t>
  </si>
  <si>
    <t>A Buxton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</si>
</sst>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Player &quot;"/>
    <numFmt numFmtId="165" formatCode="#"/>
  </numFmts>
  <fonts count="54">
    <font>
      <sz val="12"/>
      <name val="Verdana"/>
      <family val="2"/>
    </font>
    <font>
      <sz val="10"/>
      <name val="Arial"/>
      <family val="0"/>
    </font>
    <font>
      <sz val="8"/>
      <name val="Arial"/>
      <family val="2"/>
    </font>
    <font>
      <sz val="7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i/>
      <sz val="2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 Black"/>
      <family val="2"/>
    </font>
    <font>
      <sz val="36"/>
      <name val="Arial"/>
      <family val="2"/>
    </font>
    <font>
      <i/>
      <sz val="26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5">
    <xf numFmtId="0" fontId="0" fillId="0" borderId="0" xfId="0" applyAlignment="1">
      <alignment vertical="top" wrapText="1"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5" fillId="33" borderId="13" xfId="0" applyNumberFormat="1" applyFont="1" applyFill="1" applyBorder="1" applyAlignment="1" applyProtection="1">
      <alignment horizontal="left" vertical="center"/>
      <protection/>
    </xf>
    <xf numFmtId="164" fontId="5" fillId="33" borderId="13" xfId="0" applyNumberFormat="1" applyFont="1" applyFill="1" applyBorder="1" applyAlignment="1" applyProtection="1">
      <alignment horizontal="left" vertical="center"/>
      <protection/>
    </xf>
    <xf numFmtId="164" fontId="5" fillId="33" borderId="14" xfId="0" applyNumberFormat="1" applyFont="1" applyFill="1" applyBorder="1" applyAlignment="1" applyProtection="1">
      <alignment horizontal="left" vertical="center"/>
      <protection/>
    </xf>
    <xf numFmtId="0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16" xfId="0" applyNumberFormat="1" applyFont="1" applyFill="1" applyBorder="1" applyAlignment="1" applyProtection="1">
      <alignment horizontal="left" vertical="center"/>
      <protection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8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6" fillId="34" borderId="23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 locked="0"/>
    </xf>
    <xf numFmtId="0" fontId="8" fillId="0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NumberFormat="1" applyFont="1" applyFill="1" applyBorder="1" applyAlignment="1" applyProtection="1">
      <alignment horizontal="left" vertical="center"/>
      <protection locked="0"/>
    </xf>
    <xf numFmtId="0" fontId="6" fillId="34" borderId="28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 locked="0"/>
    </xf>
    <xf numFmtId="0" fontId="8" fillId="0" borderId="31" xfId="0" applyNumberFormat="1" applyFont="1" applyFill="1" applyBorder="1" applyAlignment="1" applyProtection="1">
      <alignment horizontal="left" vertical="center"/>
      <protection locked="0"/>
    </xf>
    <xf numFmtId="0" fontId="8" fillId="0" borderId="32" xfId="0" applyNumberFormat="1" applyFont="1" applyFill="1" applyBorder="1" applyAlignment="1" applyProtection="1">
      <alignment horizontal="left" vertical="center"/>
      <protection locked="0"/>
    </xf>
    <xf numFmtId="0" fontId="6" fillId="34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 locked="0"/>
    </xf>
    <xf numFmtId="0" fontId="8" fillId="0" borderId="36" xfId="0" applyNumberFormat="1" applyFont="1" applyFill="1" applyBorder="1" applyAlignment="1" applyProtection="1">
      <alignment horizontal="left" vertical="center"/>
      <protection locked="0"/>
    </xf>
    <xf numFmtId="0" fontId="8" fillId="0" borderId="37" xfId="0" applyNumberFormat="1" applyFont="1" applyFill="1" applyBorder="1" applyAlignment="1" applyProtection="1">
      <alignment horizontal="left" vertical="center"/>
      <protection locked="0"/>
    </xf>
    <xf numFmtId="0" fontId="8" fillId="35" borderId="38" xfId="0" applyNumberFormat="1" applyFont="1" applyFill="1" applyBorder="1" applyAlignment="1" applyProtection="1">
      <alignment/>
      <protection/>
    </xf>
    <xf numFmtId="0" fontId="8" fillId="35" borderId="39" xfId="0" applyNumberFormat="1" applyFont="1" applyFill="1" applyBorder="1" applyAlignment="1" applyProtection="1">
      <alignment/>
      <protection/>
    </xf>
    <xf numFmtId="0" fontId="8" fillId="33" borderId="38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0" fontId="8" fillId="35" borderId="13" xfId="0" applyNumberFormat="1" applyFont="1" applyFill="1" applyBorder="1" applyAlignment="1" applyProtection="1">
      <alignment vertical="center"/>
      <protection/>
    </xf>
    <xf numFmtId="0" fontId="8" fillId="35" borderId="14" xfId="0" applyNumberFormat="1" applyFont="1" applyFill="1" applyBorder="1" applyAlignment="1" applyProtection="1">
      <alignment vertical="center"/>
      <protection/>
    </xf>
    <xf numFmtId="0" fontId="11" fillId="35" borderId="13" xfId="0" applyNumberFormat="1" applyFont="1" applyFill="1" applyBorder="1" applyAlignment="1" applyProtection="1">
      <alignment horizontal="center" vertical="center"/>
      <protection/>
    </xf>
    <xf numFmtId="0" fontId="12" fillId="35" borderId="13" xfId="0" applyNumberFormat="1" applyFont="1" applyFill="1" applyBorder="1" applyAlignment="1" applyProtection="1">
      <alignment horizontal="center" vertical="top"/>
      <protection/>
    </xf>
    <xf numFmtId="0" fontId="11" fillId="33" borderId="13" xfId="0" applyNumberFormat="1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top"/>
      <protection/>
    </xf>
    <xf numFmtId="0" fontId="8" fillId="35" borderId="40" xfId="0" applyNumberFormat="1" applyFont="1" applyFill="1" applyBorder="1" applyAlignment="1" applyProtection="1">
      <alignment/>
      <protection/>
    </xf>
    <xf numFmtId="0" fontId="8" fillId="35" borderId="41" xfId="0" applyNumberFormat="1" applyFont="1" applyFill="1" applyBorder="1" applyAlignment="1" applyProtection="1">
      <alignment/>
      <protection/>
    </xf>
    <xf numFmtId="0" fontId="8" fillId="35" borderId="42" xfId="0" applyNumberFormat="1" applyFont="1" applyFill="1" applyBorder="1" applyAlignment="1" applyProtection="1">
      <alignment/>
      <protection/>
    </xf>
    <xf numFmtId="0" fontId="8" fillId="33" borderId="42" xfId="0" applyNumberFormat="1" applyFont="1" applyFill="1" applyBorder="1" applyAlignment="1" applyProtection="1">
      <alignment/>
      <protection/>
    </xf>
    <xf numFmtId="0" fontId="8" fillId="33" borderId="41" xfId="0" applyNumberFormat="1" applyFont="1" applyFill="1" applyBorder="1" applyAlignment="1" applyProtection="1">
      <alignment/>
      <protection/>
    </xf>
    <xf numFmtId="0" fontId="13" fillId="35" borderId="13" xfId="0" applyNumberFormat="1" applyFont="1" applyFill="1" applyBorder="1" applyAlignment="1" applyProtection="1">
      <alignment horizontal="right"/>
      <protection/>
    </xf>
    <xf numFmtId="0" fontId="13" fillId="35" borderId="41" xfId="0" applyNumberFormat="1" applyFont="1" applyFill="1" applyBorder="1" applyAlignment="1" applyProtection="1">
      <alignment horizontal="right"/>
      <protection/>
    </xf>
    <xf numFmtId="0" fontId="13" fillId="35" borderId="43" xfId="0" applyNumberFormat="1" applyFont="1" applyFill="1" applyBorder="1" applyAlignment="1" applyProtection="1">
      <alignment horizontal="right"/>
      <protection/>
    </xf>
    <xf numFmtId="0" fontId="8" fillId="35" borderId="31" xfId="0" applyNumberFormat="1" applyFont="1" applyFill="1" applyBorder="1" applyAlignment="1" applyProtection="1">
      <alignment horizontal="right"/>
      <protection locked="0"/>
    </xf>
    <xf numFmtId="0" fontId="14" fillId="35" borderId="31" xfId="0" applyNumberFormat="1" applyFont="1" applyFill="1" applyBorder="1" applyAlignment="1" applyProtection="1">
      <alignment horizontal="center"/>
      <protection locked="0"/>
    </xf>
    <xf numFmtId="0" fontId="8" fillId="35" borderId="31" xfId="0" applyNumberFormat="1" applyFont="1" applyFill="1" applyBorder="1" applyAlignment="1" applyProtection="1">
      <alignment horizontal="left"/>
      <protection locked="0"/>
    </xf>
    <xf numFmtId="0" fontId="8" fillId="35" borderId="0" xfId="0" applyNumberFormat="1" applyFont="1" applyFill="1" applyBorder="1" applyAlignment="1" applyProtection="1">
      <alignment/>
      <protection locked="0"/>
    </xf>
    <xf numFmtId="0" fontId="8" fillId="35" borderId="0" xfId="0" applyNumberFormat="1" applyFont="1" applyFill="1" applyBorder="1" applyAlignment="1" applyProtection="1">
      <alignment/>
      <protection/>
    </xf>
    <xf numFmtId="0" fontId="8" fillId="33" borderId="43" xfId="0" applyNumberFormat="1" applyFont="1" applyFill="1" applyBorder="1" applyAlignment="1" applyProtection="1">
      <alignment/>
      <protection/>
    </xf>
    <xf numFmtId="0" fontId="8" fillId="0" borderId="44" xfId="0" applyNumberFormat="1" applyFont="1" applyFill="1" applyBorder="1" applyAlignment="1" applyProtection="1">
      <alignment horizontal="right"/>
      <protection/>
    </xf>
    <xf numFmtId="0" fontId="14" fillId="33" borderId="45" xfId="0" applyNumberFormat="1" applyFont="1" applyFill="1" applyBorder="1" applyAlignment="1" applyProtection="1">
      <alignment horizontal="center"/>
      <protection/>
    </xf>
    <xf numFmtId="0" fontId="8" fillId="0" borderId="46" xfId="0" applyNumberFormat="1" applyFont="1" applyFill="1" applyBorder="1" applyAlignment="1" applyProtection="1">
      <alignment horizontal="left"/>
      <protection/>
    </xf>
    <xf numFmtId="0" fontId="8" fillId="33" borderId="47" xfId="0" applyNumberFormat="1" applyFont="1" applyFill="1" applyBorder="1" applyAlignment="1" applyProtection="1">
      <alignment/>
      <protection/>
    </xf>
    <xf numFmtId="0" fontId="13" fillId="35" borderId="4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13" fillId="35" borderId="0" xfId="0" applyNumberFormat="1" applyFont="1" applyFill="1" applyBorder="1" applyAlignment="1" applyProtection="1">
      <alignment horizontal="right"/>
      <protection/>
    </xf>
    <xf numFmtId="0" fontId="8" fillId="0" borderId="48" xfId="0" applyNumberFormat="1" applyFont="1" applyFill="1" applyBorder="1" applyAlignment="1" applyProtection="1">
      <alignment horizontal="right"/>
      <protection/>
    </xf>
    <xf numFmtId="0" fontId="14" fillId="33" borderId="49" xfId="0" applyNumberFormat="1" applyFont="1" applyFill="1" applyBorder="1" applyAlignment="1" applyProtection="1">
      <alignment horizontal="center"/>
      <protection/>
    </xf>
    <xf numFmtId="0" fontId="8" fillId="0" borderId="50" xfId="0" applyNumberFormat="1" applyFont="1" applyFill="1" applyBorder="1" applyAlignment="1" applyProtection="1">
      <alignment horizontal="left"/>
      <protection/>
    </xf>
    <xf numFmtId="0" fontId="11" fillId="35" borderId="51" xfId="0" applyNumberFormat="1" applyFont="1" applyFill="1" applyBorder="1" applyAlignment="1" applyProtection="1">
      <alignment horizontal="right"/>
      <protection/>
    </xf>
    <xf numFmtId="0" fontId="14" fillId="35" borderId="29" xfId="0" applyNumberFormat="1" applyFont="1" applyFill="1" applyBorder="1" applyAlignment="1" applyProtection="1">
      <alignment horizontal="center"/>
      <protection/>
    </xf>
    <xf numFmtId="0" fontId="11" fillId="35" borderId="52" xfId="0" applyNumberFormat="1" applyFont="1" applyFill="1" applyBorder="1" applyAlignment="1" applyProtection="1">
      <alignment horizontal="left"/>
      <protection/>
    </xf>
    <xf numFmtId="0" fontId="8" fillId="35" borderId="47" xfId="0" applyNumberFormat="1" applyFont="1" applyFill="1" applyBorder="1" applyAlignment="1" applyProtection="1">
      <alignment/>
      <protection/>
    </xf>
    <xf numFmtId="0" fontId="11" fillId="33" borderId="44" xfId="0" applyNumberFormat="1" applyFont="1" applyFill="1" applyBorder="1" applyAlignment="1" applyProtection="1">
      <alignment horizontal="right"/>
      <protection/>
    </xf>
    <xf numFmtId="0" fontId="11" fillId="33" borderId="46" xfId="0" applyNumberFormat="1" applyFont="1" applyFill="1" applyBorder="1" applyAlignment="1" applyProtection="1">
      <alignment horizontal="left"/>
      <protection/>
    </xf>
    <xf numFmtId="0" fontId="11" fillId="33" borderId="48" xfId="0" applyNumberFormat="1" applyFont="1" applyFill="1" applyBorder="1" applyAlignment="1" applyProtection="1">
      <alignment horizontal="right"/>
      <protection/>
    </xf>
    <xf numFmtId="0" fontId="11" fillId="33" borderId="50" xfId="0" applyNumberFormat="1" applyFont="1" applyFill="1" applyBorder="1" applyAlignment="1" applyProtection="1">
      <alignment horizontal="left"/>
      <protection/>
    </xf>
    <xf numFmtId="0" fontId="11" fillId="33" borderId="10" xfId="0" applyNumberFormat="1" applyFont="1" applyFill="1" applyBorder="1" applyAlignment="1" applyProtection="1">
      <alignment horizontal="right"/>
      <protection/>
    </xf>
    <xf numFmtId="0" fontId="11" fillId="33" borderId="12" xfId="0" applyNumberFormat="1" applyFont="1" applyFill="1" applyBorder="1" applyAlignment="1" applyProtection="1">
      <alignment horizontal="left"/>
      <protection/>
    </xf>
    <xf numFmtId="0" fontId="8" fillId="35" borderId="53" xfId="0" applyNumberFormat="1" applyFont="1" applyFill="1" applyBorder="1" applyAlignment="1" applyProtection="1">
      <alignment/>
      <protection/>
    </xf>
    <xf numFmtId="0" fontId="8" fillId="35" borderId="19" xfId="0" applyNumberFormat="1" applyFont="1" applyFill="1" applyBorder="1" applyAlignment="1" applyProtection="1">
      <alignment/>
      <protection/>
    </xf>
    <xf numFmtId="0" fontId="13" fillId="35" borderId="54" xfId="0" applyNumberFormat="1" applyFont="1" applyFill="1" applyBorder="1" applyAlignment="1" applyProtection="1">
      <alignment horizontal="right"/>
      <protection/>
    </xf>
    <xf numFmtId="0" fontId="8" fillId="35" borderId="55" xfId="0" applyNumberFormat="1" applyFont="1" applyFill="1" applyBorder="1" applyAlignment="1" applyProtection="1">
      <alignment/>
      <protection/>
    </xf>
    <xf numFmtId="0" fontId="8" fillId="35" borderId="54" xfId="0" applyNumberFormat="1" applyFont="1" applyFill="1" applyBorder="1" applyAlignment="1" applyProtection="1">
      <alignment/>
      <protection/>
    </xf>
    <xf numFmtId="0" fontId="8" fillId="33" borderId="55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/>
      <protection/>
    </xf>
    <xf numFmtId="0" fontId="8" fillId="33" borderId="54" xfId="0" applyNumberFormat="1" applyFont="1" applyFill="1" applyBorder="1" applyAlignment="1" applyProtection="1">
      <alignment/>
      <protection/>
    </xf>
    <xf numFmtId="0" fontId="8" fillId="35" borderId="47" xfId="0" applyNumberFormat="1" applyFont="1" applyFill="1" applyBorder="1" applyAlignment="1" applyProtection="1">
      <alignment/>
      <protection locked="0"/>
    </xf>
    <xf numFmtId="0" fontId="8" fillId="35" borderId="43" xfId="0" applyNumberFormat="1" applyFont="1" applyFill="1" applyBorder="1" applyAlignment="1" applyProtection="1">
      <alignment/>
      <protection locked="0"/>
    </xf>
    <xf numFmtId="0" fontId="8" fillId="35" borderId="43" xfId="0" applyNumberFormat="1" applyFont="1" applyFill="1" applyBorder="1" applyAlignment="1" applyProtection="1">
      <alignment/>
      <protection/>
    </xf>
    <xf numFmtId="0" fontId="8" fillId="33" borderId="13" xfId="0" applyNumberFormat="1" applyFont="1" applyFill="1" applyBorder="1" applyAlignment="1" applyProtection="1">
      <alignment vertical="center"/>
      <protection/>
    </xf>
    <xf numFmtId="0" fontId="8" fillId="33" borderId="14" xfId="0" applyNumberFormat="1" applyFont="1" applyFill="1" applyBorder="1" applyAlignment="1" applyProtection="1">
      <alignment vertical="center"/>
      <protection/>
    </xf>
    <xf numFmtId="0" fontId="8" fillId="33" borderId="40" xfId="0" applyNumberFormat="1" applyFont="1" applyFill="1" applyBorder="1" applyAlignment="1" applyProtection="1">
      <alignment/>
      <protection/>
    </xf>
    <xf numFmtId="0" fontId="13" fillId="33" borderId="13" xfId="0" applyNumberFormat="1" applyFont="1" applyFill="1" applyBorder="1" applyAlignment="1" applyProtection="1">
      <alignment horizontal="right"/>
      <protection/>
    </xf>
    <xf numFmtId="0" fontId="13" fillId="33" borderId="41" xfId="0" applyNumberFormat="1" applyFont="1" applyFill="1" applyBorder="1" applyAlignment="1" applyProtection="1">
      <alignment horizontal="right"/>
      <protection/>
    </xf>
    <xf numFmtId="0" fontId="13" fillId="33" borderId="43" xfId="0" applyNumberFormat="1" applyFont="1" applyFill="1" applyBorder="1" applyAlignment="1" applyProtection="1">
      <alignment horizontal="right"/>
      <protection/>
    </xf>
    <xf numFmtId="0" fontId="13" fillId="33" borderId="40" xfId="0" applyNumberFormat="1" applyFont="1" applyFill="1" applyBorder="1" applyAlignment="1" applyProtection="1">
      <alignment horizontal="right"/>
      <protection/>
    </xf>
    <xf numFmtId="0" fontId="13" fillId="33" borderId="0" xfId="0" applyNumberFormat="1" applyFont="1" applyFill="1" applyBorder="1" applyAlignment="1" applyProtection="1">
      <alignment horizontal="right"/>
      <protection/>
    </xf>
    <xf numFmtId="0" fontId="8" fillId="33" borderId="53" xfId="0" applyNumberFormat="1" applyFont="1" applyFill="1" applyBorder="1" applyAlignment="1" applyProtection="1">
      <alignment/>
      <protection/>
    </xf>
    <xf numFmtId="0" fontId="13" fillId="33" borderId="54" xfId="0" applyNumberFormat="1" applyFont="1" applyFill="1" applyBorder="1" applyAlignment="1" applyProtection="1">
      <alignment horizontal="right"/>
      <protection/>
    </xf>
    <xf numFmtId="0" fontId="2" fillId="0" borderId="56" xfId="0" applyNumberFormat="1" applyFont="1" applyFill="1" applyBorder="1" applyAlignment="1" applyProtection="1">
      <alignment/>
      <protection/>
    </xf>
    <xf numFmtId="0" fontId="2" fillId="0" borderId="57" xfId="0" applyNumberFormat="1" applyFont="1" applyFill="1" applyBorder="1" applyAlignment="1" applyProtection="1">
      <alignment/>
      <protection/>
    </xf>
    <xf numFmtId="0" fontId="2" fillId="0" borderId="49" xfId="0" applyNumberFormat="1" applyFont="1" applyFill="1" applyBorder="1" applyAlignment="1" applyProtection="1">
      <alignment/>
      <protection/>
    </xf>
    <xf numFmtId="0" fontId="2" fillId="0" borderId="58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59" xfId="0" applyNumberFormat="1" applyFont="1" applyFill="1" applyBorder="1" applyAlignment="1" applyProtection="1">
      <alignment/>
      <protection/>
    </xf>
    <xf numFmtId="0" fontId="2" fillId="0" borderId="60" xfId="0" applyNumberFormat="1" applyFont="1" applyFill="1" applyBorder="1" applyAlignment="1" applyProtection="1">
      <alignment/>
      <protection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49" xfId="0" applyNumberFormat="1" applyFont="1" applyFill="1" applyBorder="1" applyAlignment="1" applyProtection="1">
      <alignment horizontal="center" vertical="center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/>
      <protection/>
    </xf>
    <xf numFmtId="0" fontId="2" fillId="0" borderId="62" xfId="0" applyNumberFormat="1" applyFont="1" applyFill="1" applyBorder="1" applyAlignment="1" applyProtection="1">
      <alignment/>
      <protection/>
    </xf>
    <xf numFmtId="0" fontId="17" fillId="33" borderId="53" xfId="0" applyNumberFormat="1" applyFont="1" applyFill="1" applyBorder="1" applyAlignment="1" applyProtection="1">
      <alignment horizontal="center"/>
      <protection/>
    </xf>
    <xf numFmtId="0" fontId="18" fillId="33" borderId="40" xfId="0" applyNumberFormat="1" applyFont="1" applyFill="1" applyBorder="1" applyAlignment="1" applyProtection="1">
      <alignment/>
      <protection/>
    </xf>
    <xf numFmtId="0" fontId="18" fillId="33" borderId="15" xfId="0" applyNumberFormat="1" applyFont="1" applyFill="1" applyBorder="1" applyAlignment="1" applyProtection="1">
      <alignment/>
      <protection/>
    </xf>
    <xf numFmtId="0" fontId="2" fillId="0" borderId="63" xfId="0" applyNumberFormat="1" applyFont="1" applyFill="1" applyBorder="1" applyAlignment="1" applyProtection="1">
      <alignment/>
      <protection/>
    </xf>
    <xf numFmtId="0" fontId="2" fillId="33" borderId="64" xfId="0" applyNumberFormat="1" applyFont="1" applyFill="1" applyBorder="1" applyAlignment="1" applyProtection="1">
      <alignment/>
      <protection/>
    </xf>
    <xf numFmtId="0" fontId="2" fillId="33" borderId="48" xfId="0" applyNumberFormat="1" applyFont="1" applyFill="1" applyBorder="1" applyAlignment="1" applyProtection="1">
      <alignment/>
      <protection/>
    </xf>
    <xf numFmtId="0" fontId="2" fillId="33" borderId="49" xfId="0" applyNumberFormat="1" applyFont="1" applyFill="1" applyBorder="1" applyAlignment="1" applyProtection="1">
      <alignment/>
      <protection/>
    </xf>
    <xf numFmtId="0" fontId="2" fillId="33" borderId="50" xfId="0" applyNumberFormat="1" applyFont="1" applyFill="1" applyBorder="1" applyAlignment="1" applyProtection="1">
      <alignment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left" vertical="center"/>
      <protection/>
    </xf>
    <xf numFmtId="0" fontId="8" fillId="33" borderId="67" xfId="0" applyNumberFormat="1" applyFont="1" applyFill="1" applyBorder="1" applyAlignment="1" applyProtection="1">
      <alignment horizontal="right" vertical="center"/>
      <protection/>
    </xf>
    <xf numFmtId="0" fontId="14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66" xfId="0" applyNumberFormat="1" applyFont="1" applyFill="1" applyBorder="1" applyAlignment="1" applyProtection="1">
      <alignment horizontal="left" vertical="center"/>
      <protection/>
    </xf>
    <xf numFmtId="0" fontId="8" fillId="0" borderId="67" xfId="0" applyNumberFormat="1" applyFont="1" applyFill="1" applyBorder="1" applyAlignment="1" applyProtection="1">
      <alignment horizontal="right" vertical="center"/>
      <protection/>
    </xf>
    <xf numFmtId="0" fontId="2" fillId="0" borderId="68" xfId="0" applyNumberFormat="1" applyFont="1" applyFill="1" applyBorder="1" applyAlignment="1" applyProtection="1">
      <alignment/>
      <protection/>
    </xf>
    <xf numFmtId="165" fontId="2" fillId="0" borderId="68" xfId="0" applyNumberFormat="1" applyFont="1" applyFill="1" applyBorder="1" applyAlignment="1" applyProtection="1">
      <alignment/>
      <protection/>
    </xf>
    <xf numFmtId="0" fontId="8" fillId="0" borderId="29" xfId="0" applyNumberFormat="1" applyFont="1" applyFill="1" applyBorder="1" applyAlignment="1" applyProtection="1">
      <alignment horizontal="right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left" vertical="center"/>
      <protection/>
    </xf>
    <xf numFmtId="0" fontId="8" fillId="33" borderId="51" xfId="0" applyNumberFormat="1" applyFont="1" applyFill="1" applyBorder="1" applyAlignment="1" applyProtection="1">
      <alignment horizontal="right" vertical="center"/>
      <protection/>
    </xf>
    <xf numFmtId="0" fontId="14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52" xfId="0" applyNumberFormat="1" applyFont="1" applyFill="1" applyBorder="1" applyAlignment="1" applyProtection="1">
      <alignment horizontal="left" vertical="center"/>
      <protection/>
    </xf>
    <xf numFmtId="0" fontId="8" fillId="0" borderId="51" xfId="0" applyNumberFormat="1" applyFont="1" applyFill="1" applyBorder="1" applyAlignment="1" applyProtection="1">
      <alignment horizontal="right" vertical="center"/>
      <protection/>
    </xf>
    <xf numFmtId="0" fontId="2" fillId="0" borderId="69" xfId="0" applyNumberFormat="1" applyFont="1" applyFill="1" applyBorder="1" applyAlignment="1" applyProtection="1">
      <alignment/>
      <protection/>
    </xf>
    <xf numFmtId="165" fontId="2" fillId="0" borderId="65" xfId="0" applyNumberFormat="1" applyFont="1" applyFill="1" applyBorder="1" applyAlignment="1" applyProtection="1">
      <alignment/>
      <protection/>
    </xf>
    <xf numFmtId="0" fontId="8" fillId="0" borderId="70" xfId="0" applyNumberFormat="1" applyFont="1" applyFill="1" applyBorder="1" applyAlignment="1" applyProtection="1">
      <alignment horizontal="right" vertical="center"/>
      <protection/>
    </xf>
    <xf numFmtId="0" fontId="8" fillId="0" borderId="70" xfId="0" applyNumberFormat="1" applyFont="1" applyFill="1" applyBorder="1" applyAlignment="1" applyProtection="1">
      <alignment horizontal="left" vertical="center"/>
      <protection/>
    </xf>
    <xf numFmtId="0" fontId="14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left" vertical="center"/>
      <protection/>
    </xf>
    <xf numFmtId="0" fontId="8" fillId="33" borderId="72" xfId="0" applyNumberFormat="1" applyFont="1" applyFill="1" applyBorder="1" applyAlignment="1" applyProtection="1">
      <alignment horizontal="right" vertical="center"/>
      <protection/>
    </xf>
    <xf numFmtId="0" fontId="14" fillId="33" borderId="70" xfId="0" applyNumberFormat="1" applyFont="1" applyFill="1" applyBorder="1" applyAlignment="1" applyProtection="1">
      <alignment horizontal="center" vertical="center"/>
      <protection/>
    </xf>
    <xf numFmtId="0" fontId="8" fillId="33" borderId="71" xfId="0" applyNumberFormat="1" applyFont="1" applyFill="1" applyBorder="1" applyAlignment="1" applyProtection="1">
      <alignment horizontal="left" vertical="center"/>
      <protection/>
    </xf>
    <xf numFmtId="0" fontId="8" fillId="0" borderId="72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left" vertical="center"/>
      <protection/>
    </xf>
    <xf numFmtId="0" fontId="14" fillId="0" borderId="73" xfId="0" applyNumberFormat="1" applyFont="1" applyFill="1" applyBorder="1" applyAlignment="1" applyProtection="1">
      <alignment horizontal="center" vertical="center"/>
      <protection/>
    </xf>
    <xf numFmtId="0" fontId="8" fillId="0" borderId="74" xfId="0" applyNumberFormat="1" applyFont="1" applyFill="1" applyBorder="1" applyAlignment="1" applyProtection="1">
      <alignment horizontal="left" vertical="center"/>
      <protection/>
    </xf>
    <xf numFmtId="0" fontId="8" fillId="33" borderId="75" xfId="0" applyNumberFormat="1" applyFont="1" applyFill="1" applyBorder="1" applyAlignment="1" applyProtection="1">
      <alignment horizontal="right" vertical="center"/>
      <protection/>
    </xf>
    <xf numFmtId="0" fontId="14" fillId="33" borderId="73" xfId="0" applyNumberFormat="1" applyFont="1" applyFill="1" applyBorder="1" applyAlignment="1" applyProtection="1">
      <alignment horizontal="center" vertical="center"/>
      <protection/>
    </xf>
    <xf numFmtId="0" fontId="8" fillId="33" borderId="74" xfId="0" applyNumberFormat="1" applyFont="1" applyFill="1" applyBorder="1" applyAlignment="1" applyProtection="1">
      <alignment horizontal="left" vertical="center"/>
      <protection/>
    </xf>
    <xf numFmtId="0" fontId="8" fillId="0" borderId="75" xfId="0" applyNumberFormat="1" applyFont="1" applyFill="1" applyBorder="1" applyAlignment="1" applyProtection="1">
      <alignment horizontal="right" vertical="center"/>
      <protection/>
    </xf>
    <xf numFmtId="0" fontId="2" fillId="0" borderId="76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8" fillId="0" borderId="77" xfId="0" applyNumberFormat="1" applyFont="1" applyFill="1" applyBorder="1" applyAlignment="1" applyProtection="1">
      <alignment horizontal="right" vertical="center"/>
      <protection/>
    </xf>
    <xf numFmtId="0" fontId="8" fillId="0" borderId="77" xfId="0" applyNumberFormat="1" applyFont="1" applyFill="1" applyBorder="1" applyAlignment="1" applyProtection="1">
      <alignment horizontal="left" vertical="center"/>
      <protection/>
    </xf>
    <xf numFmtId="0" fontId="14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78" xfId="0" applyNumberFormat="1" applyFont="1" applyFill="1" applyBorder="1" applyAlignment="1" applyProtection="1">
      <alignment horizontal="left" vertical="center"/>
      <protection/>
    </xf>
    <xf numFmtId="0" fontId="8" fillId="33" borderId="79" xfId="0" applyNumberFormat="1" applyFont="1" applyFill="1" applyBorder="1" applyAlignment="1" applyProtection="1">
      <alignment horizontal="right" vertical="center"/>
      <protection/>
    </xf>
    <xf numFmtId="0" fontId="14" fillId="33" borderId="77" xfId="0" applyNumberFormat="1" applyFont="1" applyFill="1" applyBorder="1" applyAlignment="1" applyProtection="1">
      <alignment horizontal="center" vertical="center"/>
      <protection/>
    </xf>
    <xf numFmtId="0" fontId="8" fillId="33" borderId="78" xfId="0" applyNumberFormat="1" applyFont="1" applyFill="1" applyBorder="1" applyAlignment="1" applyProtection="1">
      <alignment horizontal="left" vertical="center"/>
      <protection/>
    </xf>
    <xf numFmtId="0" fontId="8" fillId="0" borderId="79" xfId="0" applyNumberFormat="1" applyFont="1" applyFill="1" applyBorder="1" applyAlignment="1" applyProtection="1">
      <alignment horizontal="right" vertical="center"/>
      <protection/>
    </xf>
    <xf numFmtId="0" fontId="18" fillId="33" borderId="53" xfId="0" applyNumberFormat="1" applyFont="1" applyFill="1" applyBorder="1" applyAlignment="1" applyProtection="1">
      <alignment/>
      <protection/>
    </xf>
    <xf numFmtId="0" fontId="19" fillId="33" borderId="23" xfId="0" applyNumberFormat="1" applyFont="1" applyFill="1" applyBorder="1" applyAlignment="1" applyProtection="1">
      <alignment horizontal="right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66" xfId="0" applyNumberFormat="1" applyFont="1" applyFill="1" applyBorder="1" applyAlignment="1" applyProtection="1">
      <alignment horizontal="left" vertical="center"/>
      <protection/>
    </xf>
    <xf numFmtId="0" fontId="12" fillId="33" borderId="26" xfId="0" applyNumberFormat="1" applyFont="1" applyFill="1" applyBorder="1" applyAlignment="1" applyProtection="1">
      <alignment horizontal="right" vertical="center"/>
      <protection/>
    </xf>
    <xf numFmtId="0" fontId="12" fillId="33" borderId="67" xfId="0" applyNumberFormat="1" applyFont="1" applyFill="1" applyBorder="1" applyAlignment="1" applyProtection="1">
      <alignment horizontal="right" vertical="center"/>
      <protection/>
    </xf>
    <xf numFmtId="0" fontId="12" fillId="33" borderId="66" xfId="0" applyNumberFormat="1" applyFont="1" applyFill="1" applyBorder="1" applyAlignment="1" applyProtection="1">
      <alignment horizontal="left" vertical="center"/>
      <protection/>
    </xf>
    <xf numFmtId="0" fontId="12" fillId="0" borderId="67" xfId="0" applyNumberFormat="1" applyFont="1" applyFill="1" applyBorder="1" applyAlignment="1" applyProtection="1">
      <alignment horizontal="right" vertical="center"/>
      <protection/>
    </xf>
    <xf numFmtId="0" fontId="19" fillId="33" borderId="28" xfId="0" applyNumberFormat="1" applyFont="1" applyFill="1" applyBorder="1" applyAlignment="1" applyProtection="1">
      <alignment horizontal="righ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0" fontId="12" fillId="33" borderId="31" xfId="0" applyNumberFormat="1" applyFont="1" applyFill="1" applyBorder="1" applyAlignment="1" applyProtection="1">
      <alignment horizontal="right" vertical="center"/>
      <protection/>
    </xf>
    <xf numFmtId="0" fontId="12" fillId="33" borderId="51" xfId="0" applyNumberFormat="1" applyFont="1" applyFill="1" applyBorder="1" applyAlignment="1" applyProtection="1">
      <alignment horizontal="right" vertical="center"/>
      <protection/>
    </xf>
    <xf numFmtId="0" fontId="12" fillId="33" borderId="52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right" vertical="center"/>
      <protection/>
    </xf>
    <xf numFmtId="0" fontId="19" fillId="33" borderId="33" xfId="0" applyNumberFormat="1" applyFont="1" applyFill="1" applyBorder="1" applyAlignment="1" applyProtection="1">
      <alignment horizontal="righ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80" xfId="0" applyNumberFormat="1" applyFont="1" applyFill="1" applyBorder="1" applyAlignment="1" applyProtection="1">
      <alignment horizontal="left" vertical="center"/>
      <protection/>
    </xf>
    <xf numFmtId="0" fontId="12" fillId="33" borderId="36" xfId="0" applyNumberFormat="1" applyFont="1" applyFill="1" applyBorder="1" applyAlignment="1" applyProtection="1">
      <alignment horizontal="right" vertical="center"/>
      <protection/>
    </xf>
    <xf numFmtId="0" fontId="12" fillId="33" borderId="81" xfId="0" applyNumberFormat="1" applyFont="1" applyFill="1" applyBorder="1" applyAlignment="1" applyProtection="1">
      <alignment horizontal="right" vertical="center"/>
      <protection/>
    </xf>
    <xf numFmtId="0" fontId="14" fillId="33" borderId="34" xfId="0" applyNumberFormat="1" applyFont="1" applyFill="1" applyBorder="1" applyAlignment="1" applyProtection="1">
      <alignment horizontal="center" vertical="center"/>
      <protection/>
    </xf>
    <xf numFmtId="0" fontId="12" fillId="33" borderId="80" xfId="0" applyNumberFormat="1" applyFont="1" applyFill="1" applyBorder="1" applyAlignment="1" applyProtection="1">
      <alignment horizontal="left" vertical="center"/>
      <protection/>
    </xf>
    <xf numFmtId="0" fontId="12" fillId="0" borderId="81" xfId="0" applyNumberFormat="1" applyFont="1" applyFill="1" applyBorder="1" applyAlignment="1" applyProtection="1">
      <alignment horizontal="right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59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left" vertical="center"/>
      <protection/>
    </xf>
    <xf numFmtId="0" fontId="5" fillId="33" borderId="19" xfId="0" applyNumberFormat="1" applyFont="1" applyFill="1" applyBorder="1" applyAlignment="1" applyProtection="1">
      <alignment horizontal="left" vertical="center"/>
      <protection/>
    </xf>
    <xf numFmtId="0" fontId="15" fillId="33" borderId="83" xfId="0" applyNumberFormat="1" applyFont="1" applyFill="1" applyBorder="1" applyAlignment="1" applyProtection="1">
      <alignment horizontal="center" vertical="center"/>
      <protection/>
    </xf>
    <xf numFmtId="0" fontId="15" fillId="33" borderId="83" xfId="0" applyNumberFormat="1" applyFont="1" applyFill="1" applyBorder="1" applyAlignment="1" applyProtection="1">
      <alignment horizontal="center"/>
      <protection/>
    </xf>
    <xf numFmtId="0" fontId="8" fillId="0" borderId="84" xfId="0" applyNumberFormat="1" applyFont="1" applyFill="1" applyBorder="1" applyAlignment="1" applyProtection="1">
      <alignment horizontal="center"/>
      <protection/>
    </xf>
    <xf numFmtId="0" fontId="8" fillId="0" borderId="64" xfId="0" applyNumberFormat="1" applyFont="1" applyFill="1" applyBorder="1" applyAlignment="1" applyProtection="1">
      <alignment horizontal="center"/>
      <protection/>
    </xf>
    <xf numFmtId="0" fontId="8" fillId="0" borderId="85" xfId="0" applyNumberFormat="1" applyFont="1" applyFill="1" applyBorder="1" applyAlignment="1" applyProtection="1">
      <alignment horizontal="center"/>
      <protection/>
    </xf>
    <xf numFmtId="0" fontId="8" fillId="33" borderId="14" xfId="0" applyNumberFormat="1" applyFont="1" applyFill="1" applyBorder="1" applyAlignment="1" applyProtection="1">
      <alignment horizontal="left" vertical="center"/>
      <protection/>
    </xf>
    <xf numFmtId="0" fontId="13" fillId="33" borderId="40" xfId="0" applyNumberFormat="1" applyFont="1" applyFill="1" applyBorder="1" applyAlignment="1" applyProtection="1">
      <alignment horizontal="center"/>
      <protection/>
    </xf>
    <xf numFmtId="0" fontId="10" fillId="33" borderId="82" xfId="0" applyNumberFormat="1" applyFont="1" applyFill="1" applyBorder="1" applyAlignment="1" applyProtection="1">
      <alignment horizontal="center" vertical="center"/>
      <protection/>
    </xf>
    <xf numFmtId="0" fontId="8" fillId="33" borderId="86" xfId="0" applyNumberFormat="1" applyFont="1" applyFill="1" applyBorder="1" applyAlignment="1" applyProtection="1">
      <alignment horizontal="right" vertical="center"/>
      <protection/>
    </xf>
    <xf numFmtId="0" fontId="15" fillId="35" borderId="83" xfId="0" applyNumberFormat="1" applyFont="1" applyFill="1" applyBorder="1" applyAlignment="1" applyProtection="1">
      <alignment horizontal="center" vertical="center"/>
      <protection/>
    </xf>
    <xf numFmtId="0" fontId="15" fillId="35" borderId="22" xfId="0" applyNumberFormat="1" applyFont="1" applyFill="1" applyBorder="1" applyAlignment="1" applyProtection="1">
      <alignment horizontal="center"/>
      <protection/>
    </xf>
    <xf numFmtId="0" fontId="8" fillId="35" borderId="31" xfId="0" applyNumberFormat="1" applyFont="1" applyFill="1" applyBorder="1" applyAlignment="1" applyProtection="1">
      <alignment horizontal="center"/>
      <protection locked="0"/>
    </xf>
    <xf numFmtId="0" fontId="13" fillId="35" borderId="40" xfId="0" applyNumberFormat="1" applyFont="1" applyFill="1" applyBorder="1" applyAlignment="1" applyProtection="1">
      <alignment horizontal="center" vertical="center" shrinkToFit="1"/>
      <protection/>
    </xf>
    <xf numFmtId="0" fontId="13" fillId="35" borderId="40" xfId="0" applyNumberFormat="1" applyFont="1" applyFill="1" applyBorder="1" applyAlignment="1" applyProtection="1">
      <alignment horizontal="center"/>
      <protection/>
    </xf>
    <xf numFmtId="0" fontId="10" fillId="35" borderId="82" xfId="0" applyNumberFormat="1" applyFont="1" applyFill="1" applyBorder="1" applyAlignment="1" applyProtection="1">
      <alignment horizontal="center" vertical="center" textRotation="90" shrinkToFit="1"/>
      <protection/>
    </xf>
    <xf numFmtId="0" fontId="8" fillId="35" borderId="86" xfId="0" applyNumberFormat="1" applyFont="1" applyFill="1" applyBorder="1" applyAlignment="1" applyProtection="1">
      <alignment horizontal="right" vertical="center"/>
      <protection/>
    </xf>
    <xf numFmtId="0" fontId="8" fillId="35" borderId="14" xfId="0" applyNumberFormat="1" applyFont="1" applyFill="1" applyBorder="1" applyAlignment="1" applyProtection="1">
      <alignment horizontal="left" vertical="center"/>
      <protection/>
    </xf>
    <xf numFmtId="0" fontId="9" fillId="35" borderId="87" xfId="0" applyNumberFormat="1" applyFont="1" applyFill="1" applyBorder="1" applyAlignment="1" applyProtection="1">
      <alignment horizontal="center" vertical="center"/>
      <protection/>
    </xf>
    <xf numFmtId="0" fontId="10" fillId="35" borderId="11" xfId="0" applyNumberFormat="1" applyFont="1" applyFill="1" applyBorder="1" applyAlignment="1" applyProtection="1">
      <alignment horizontal="center" vertical="center"/>
      <protection/>
    </xf>
    <xf numFmtId="0" fontId="10" fillId="33" borderId="11" xfId="0" applyNumberFormat="1" applyFont="1" applyFill="1" applyBorder="1" applyAlignment="1" applyProtection="1">
      <alignment horizontal="center" vertical="center"/>
      <protection/>
    </xf>
    <xf numFmtId="0" fontId="10" fillId="33" borderId="44" xfId="0" applyNumberFormat="1" applyFont="1" applyFill="1" applyBorder="1" applyAlignment="1" applyProtection="1">
      <alignment horizontal="center" vertical="center"/>
      <protection/>
    </xf>
    <xf numFmtId="0" fontId="10" fillId="33" borderId="48" xfId="0" applyNumberFormat="1" applyFont="1" applyFill="1" applyBorder="1" applyAlignment="1" applyProtection="1">
      <alignment horizontal="center" vertical="center"/>
      <protection/>
    </xf>
    <xf numFmtId="0" fontId="10" fillId="33" borderId="56" xfId="0" applyNumberFormat="1" applyFont="1" applyFill="1" applyBorder="1" applyAlignment="1" applyProtection="1">
      <alignment horizontal="center" vertical="center"/>
      <protection/>
    </xf>
    <xf numFmtId="0" fontId="9" fillId="34" borderId="69" xfId="0" applyNumberFormat="1" applyFont="1" applyFill="1" applyBorder="1" applyAlignment="1" applyProtection="1">
      <alignment horizontal="left" vertical="center"/>
      <protection/>
    </xf>
    <xf numFmtId="0" fontId="16" fillId="34" borderId="0" xfId="0" applyNumberFormat="1" applyFont="1" applyFill="1" applyBorder="1" applyAlignment="1" applyProtection="1">
      <alignment horizontal="right" vertical="center"/>
      <protection/>
    </xf>
    <xf numFmtId="0" fontId="17" fillId="33" borderId="16" xfId="0" applyNumberFormat="1" applyFont="1" applyFill="1" applyBorder="1" applyAlignment="1" applyProtection="1">
      <alignment horizont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rd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466725</xdr:colOff>
      <xdr:row>1</xdr:row>
      <xdr:rowOff>1114425</xdr:rowOff>
    </xdr:to>
    <xdr:pic>
      <xdr:nvPicPr>
        <xdr:cNvPr id="1" name="EuroCup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04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276225</xdr:colOff>
      <xdr:row>0</xdr:row>
      <xdr:rowOff>847725</xdr:rowOff>
    </xdr:to>
    <xdr:pic>
      <xdr:nvPicPr>
        <xdr:cNvPr id="1" name="EuroCup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M10"/>
  <sheetViews>
    <sheetView showGridLines="0" zoomScalePageLayoutView="0" workbookViewId="0" topLeftCell="C2">
      <selection activeCell="E139" sqref="E139"/>
    </sheetView>
  </sheetViews>
  <sheetFormatPr defaultColWidth="5" defaultRowHeight="0.75" customHeight="1"/>
  <cols>
    <col min="1" max="1" width="5" style="1" customWidth="1"/>
    <col min="2" max="2" width="5.59765625" style="1" customWidth="1"/>
    <col min="3" max="3" width="13.296875" style="1" customWidth="1"/>
    <col min="4" max="4" width="11.69921875" style="1" customWidth="1"/>
    <col min="5" max="5" width="13.59765625" style="1" customWidth="1"/>
    <col min="6" max="6" width="13.19921875" style="1" customWidth="1"/>
    <col min="7" max="7" width="11.59765625" style="1" customWidth="1"/>
    <col min="8" max="8" width="13" style="1" customWidth="1"/>
    <col min="9" max="9" width="13.5" style="1" customWidth="1"/>
    <col min="10" max="10" width="12.19921875" style="1" customWidth="1"/>
    <col min="11" max="11" width="10.796875" style="1" customWidth="1"/>
    <col min="12" max="12" width="14.09765625" style="1" customWidth="1"/>
    <col min="13" max="13" width="11.5" style="1" customWidth="1"/>
    <col min="14" max="16384" width="5" style="1" customWidth="1"/>
  </cols>
  <sheetData>
    <row r="2" spans="1:13" ht="90" customHeight="1">
      <c r="A2" s="2"/>
      <c r="B2" s="3"/>
      <c r="C2" s="195" t="s">
        <v>0</v>
      </c>
      <c r="D2" s="195"/>
      <c r="E2" s="195"/>
      <c r="F2" s="195"/>
      <c r="G2" s="195"/>
      <c r="H2" s="195"/>
      <c r="I2" s="195"/>
      <c r="J2" s="195"/>
      <c r="K2" s="195"/>
      <c r="L2" s="195"/>
      <c r="M2" s="4"/>
    </row>
    <row r="3" spans="1:13" ht="12" customHeight="1">
      <c r="A3" s="196" t="s">
        <v>1</v>
      </c>
      <c r="B3" s="197" t="s">
        <v>2</v>
      </c>
      <c r="C3" s="197" t="s">
        <v>3</v>
      </c>
      <c r="D3" s="5" t="s">
        <v>4</v>
      </c>
      <c r="E3" s="6"/>
      <c r="F3" s="6"/>
      <c r="G3" s="6"/>
      <c r="H3" s="6"/>
      <c r="I3" s="6"/>
      <c r="J3" s="6"/>
      <c r="K3" s="6"/>
      <c r="L3" s="6"/>
      <c r="M3" s="7"/>
    </row>
    <row r="4" spans="1:13" ht="12.75" customHeight="1">
      <c r="A4" s="196"/>
      <c r="B4" s="197"/>
      <c r="C4" s="197"/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0" t="s">
        <v>14</v>
      </c>
    </row>
    <row r="5" spans="1:13" ht="19.5" customHeight="1" hidden="1">
      <c r="A5" s="11" t="s">
        <v>15</v>
      </c>
      <c r="B5" s="12"/>
      <c r="C5" s="13" t="s">
        <v>16</v>
      </c>
      <c r="D5" s="14"/>
      <c r="E5" s="15"/>
      <c r="F5" s="15"/>
      <c r="G5" s="15"/>
      <c r="H5" s="15"/>
      <c r="I5" s="15"/>
      <c r="J5" s="15"/>
      <c r="K5" s="15"/>
      <c r="L5" s="15"/>
      <c r="M5" s="16"/>
    </row>
    <row r="6" spans="1:13" ht="19.5" customHeight="1">
      <c r="A6" s="17" t="s">
        <v>17</v>
      </c>
      <c r="B6" s="18" t="s">
        <v>18</v>
      </c>
      <c r="C6" s="19" t="s">
        <v>19</v>
      </c>
      <c r="D6" s="20" t="s">
        <v>78</v>
      </c>
      <c r="E6" s="21" t="s">
        <v>79</v>
      </c>
      <c r="F6" s="21" t="s">
        <v>80</v>
      </c>
      <c r="G6" s="21" t="s">
        <v>81</v>
      </c>
      <c r="H6" s="21" t="s">
        <v>82</v>
      </c>
      <c r="I6" s="21" t="s">
        <v>83</v>
      </c>
      <c r="J6" s="21"/>
      <c r="K6" s="21"/>
      <c r="L6" s="21"/>
      <c r="M6" s="22"/>
    </row>
    <row r="7" spans="1:13" ht="19.5" customHeight="1">
      <c r="A7" s="23" t="s">
        <v>20</v>
      </c>
      <c r="B7" s="24" t="s">
        <v>21</v>
      </c>
      <c r="C7" s="25" t="s">
        <v>22</v>
      </c>
      <c r="D7" s="26" t="s">
        <v>84</v>
      </c>
      <c r="E7" s="27" t="s">
        <v>85</v>
      </c>
      <c r="F7" s="27" t="s">
        <v>86</v>
      </c>
      <c r="G7" s="27" t="s">
        <v>87</v>
      </c>
      <c r="H7" s="27" t="s">
        <v>88</v>
      </c>
      <c r="I7" s="27" t="s">
        <v>89</v>
      </c>
      <c r="J7" s="27" t="s">
        <v>90</v>
      </c>
      <c r="K7" s="27" t="s">
        <v>91</v>
      </c>
      <c r="L7" s="27"/>
      <c r="M7" s="28"/>
    </row>
    <row r="8" spans="1:13" ht="19.5" customHeight="1">
      <c r="A8" s="23" t="s">
        <v>23</v>
      </c>
      <c r="B8" s="24" t="s">
        <v>24</v>
      </c>
      <c r="C8" s="25" t="s">
        <v>25</v>
      </c>
      <c r="D8" s="26" t="s">
        <v>92</v>
      </c>
      <c r="E8" s="27" t="s">
        <v>93</v>
      </c>
      <c r="F8" s="27" t="s">
        <v>94</v>
      </c>
      <c r="G8" s="27" t="s">
        <v>95</v>
      </c>
      <c r="H8" s="27" t="s">
        <v>96</v>
      </c>
      <c r="I8" s="27" t="s">
        <v>97</v>
      </c>
      <c r="J8" s="27" t="s">
        <v>98</v>
      </c>
      <c r="K8" s="27"/>
      <c r="L8" s="27"/>
      <c r="M8" s="28"/>
    </row>
    <row r="9" spans="1:13" ht="19.5" customHeight="1">
      <c r="A9" s="29" t="s">
        <v>26</v>
      </c>
      <c r="B9" s="30" t="s">
        <v>27</v>
      </c>
      <c r="C9" s="31" t="s">
        <v>28</v>
      </c>
      <c r="D9" s="32" t="s">
        <v>99</v>
      </c>
      <c r="E9" s="33" t="s">
        <v>100</v>
      </c>
      <c r="F9" s="33" t="s">
        <v>101</v>
      </c>
      <c r="G9" s="33" t="s">
        <v>102</v>
      </c>
      <c r="H9" s="33" t="s">
        <v>105</v>
      </c>
      <c r="I9" s="33" t="s">
        <v>103</v>
      </c>
      <c r="J9" s="33" t="s">
        <v>104</v>
      </c>
      <c r="K9" s="33" t="s">
        <v>106</v>
      </c>
      <c r="L9" s="33"/>
      <c r="M9" s="34"/>
    </row>
    <row r="10" spans="1:13" ht="19.5" customHeight="1" hidden="1">
      <c r="A10" s="11" t="s">
        <v>29</v>
      </c>
      <c r="B10" s="12"/>
      <c r="C10" s="13" t="s">
        <v>16</v>
      </c>
      <c r="D10" s="14"/>
      <c r="E10" s="15"/>
      <c r="F10" s="15"/>
      <c r="G10" s="15"/>
      <c r="H10" s="15"/>
      <c r="I10" s="15"/>
      <c r="J10" s="15"/>
      <c r="K10" s="15"/>
      <c r="L10" s="15"/>
      <c r="M10" s="16"/>
    </row>
    <row r="65536" ht="9" customHeight="1"/>
  </sheetData>
  <sheetProtection sheet="1"/>
  <mergeCells count="4">
    <mergeCell ref="C2:L2"/>
    <mergeCell ref="A3:A4"/>
    <mergeCell ref="B3:B4"/>
    <mergeCell ref="C3:C4"/>
  </mergeCells>
  <printOptions/>
  <pageMargins left="0" right="0" top="0" bottom="0" header="0.5118055555555555" footer="0"/>
  <pageSetup horizontalDpi="300" verticalDpi="300" orientation="landscape" paperSize="77"/>
  <headerFooter alignWithMargins="0">
    <oddFooter>&amp;C&amp;"Arial,Regular"&amp;11&amp;P&amp;RMike Pegg2013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BB56"/>
  <sheetViews>
    <sheetView showGridLines="0" zoomScalePageLayoutView="0" workbookViewId="0" topLeftCell="A9">
      <selection activeCell="V31" sqref="V31:AA33"/>
    </sheetView>
  </sheetViews>
  <sheetFormatPr defaultColWidth="6" defaultRowHeight="9" customHeight="1"/>
  <cols>
    <col min="1" max="1" width="6" style="1" customWidth="1"/>
    <col min="2" max="2" width="9.09765625" style="1" customWidth="1"/>
    <col min="3" max="3" width="1.8984375" style="1" customWidth="1"/>
    <col min="4" max="4" width="5.3984375" style="1" customWidth="1"/>
    <col min="5" max="10" width="1.390625" style="1" customWidth="1"/>
    <col min="11" max="11" width="3.3984375" style="1" customWidth="1"/>
    <col min="12" max="12" width="1.8984375" style="1" customWidth="1"/>
    <col min="13" max="13" width="3.3984375" style="1" customWidth="1"/>
    <col min="14" max="19" width="1.390625" style="1" customWidth="1"/>
    <col min="20" max="21" width="3.8984375" style="1" customWidth="1"/>
    <col min="22" max="27" width="1.390625" style="1" customWidth="1"/>
    <col min="28" max="28" width="3.3984375" style="1" customWidth="1"/>
    <col min="29" max="29" width="1.8984375" style="1" customWidth="1"/>
    <col min="30" max="30" width="3.3984375" style="1" customWidth="1"/>
    <col min="31" max="36" width="1.390625" style="1" customWidth="1"/>
    <col min="37" max="37" width="3.8984375" style="1" customWidth="1"/>
    <col min="38" max="54" width="0" style="1" hidden="1" customWidth="1"/>
    <col min="55" max="16384" width="6" style="1" customWidth="1"/>
  </cols>
  <sheetData>
    <row r="1" spans="1:54" ht="49.5" customHeight="1">
      <c r="A1" s="215" t="s">
        <v>30</v>
      </c>
      <c r="B1" s="215"/>
      <c r="C1" s="215"/>
      <c r="D1" s="35"/>
      <c r="E1" s="216" t="s">
        <v>31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36"/>
      <c r="U1" s="35"/>
      <c r="V1" s="216" t="s">
        <v>32</v>
      </c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36"/>
      <c r="AL1" s="37"/>
      <c r="AM1" s="217" t="s">
        <v>33</v>
      </c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38"/>
    </row>
    <row r="2" spans="1:54" ht="13.5" customHeight="1">
      <c r="A2" s="212" t="s">
        <v>34</v>
      </c>
      <c r="B2" s="39"/>
      <c r="C2" s="40"/>
      <c r="D2" s="213" t="str">
        <f>INDEX(GroupA!$C$4:$C$10,MATCH(K2,GroupA!$A$4:$A$10,0))</f>
        <v>Wigginton PC</v>
      </c>
      <c r="E2" s="213"/>
      <c r="F2" s="213"/>
      <c r="G2" s="213"/>
      <c r="H2" s="213"/>
      <c r="I2" s="213"/>
      <c r="J2" s="213"/>
      <c r="K2" s="41" t="s">
        <v>17</v>
      </c>
      <c r="L2" s="42"/>
      <c r="M2" s="41" t="s">
        <v>20</v>
      </c>
      <c r="N2" s="214" t="str">
        <f>INDEX(GroupA!$C$4:$C$10,MATCH(M2,GroupA!$A$4:$A$10,0))</f>
        <v>Half Crown PC</v>
      </c>
      <c r="O2" s="214"/>
      <c r="P2" s="214"/>
      <c r="Q2" s="214"/>
      <c r="R2" s="214"/>
      <c r="S2" s="214"/>
      <c r="T2" s="214"/>
      <c r="U2" s="213" t="str">
        <f>INDEX(GroupA!$C$4:$C$10,MATCH(AB2,GroupA!$A$4:$A$10,0))</f>
        <v>Sports Bar PC</v>
      </c>
      <c r="V2" s="213"/>
      <c r="W2" s="213"/>
      <c r="X2" s="213"/>
      <c r="Y2" s="213"/>
      <c r="Z2" s="213"/>
      <c r="AA2" s="213"/>
      <c r="AB2" s="41" t="s">
        <v>23</v>
      </c>
      <c r="AC2" s="42"/>
      <c r="AD2" s="41" t="s">
        <v>26</v>
      </c>
      <c r="AE2" s="214" t="str">
        <f>INDEX(GroupA!$C$4:$C$10,MATCH(AD2,GroupA!$A$4:$A$10,0))</f>
        <v>Rayne Swan PC</v>
      </c>
      <c r="AF2" s="214"/>
      <c r="AG2" s="214"/>
      <c r="AH2" s="214"/>
      <c r="AI2" s="214"/>
      <c r="AJ2" s="214"/>
      <c r="AK2" s="214"/>
      <c r="AL2" s="206" t="e">
        <f>INDEX(GroupA!$C$4:$C$10,MATCH(AS2,GroupA!$A$4:$A$10,0))</f>
        <v>#N/A</v>
      </c>
      <c r="AM2" s="206"/>
      <c r="AN2" s="206"/>
      <c r="AO2" s="206"/>
      <c r="AP2" s="206"/>
      <c r="AQ2" s="206"/>
      <c r="AR2" s="206"/>
      <c r="AS2" s="43"/>
      <c r="AT2" s="44"/>
      <c r="AU2" s="43"/>
      <c r="AV2" s="203" t="e">
        <f>INDEX(GroupA!$C$4:$C$10,MATCH(AU2,GroupA!$A$4:$A$10,0))</f>
        <v>#N/A</v>
      </c>
      <c r="AW2" s="203"/>
      <c r="AX2" s="203"/>
      <c r="AY2" s="203"/>
      <c r="AZ2" s="203"/>
      <c r="BA2" s="203"/>
      <c r="BB2" s="203"/>
    </row>
    <row r="3" spans="1:54" ht="13.5" customHeight="1">
      <c r="A3" s="212"/>
      <c r="B3" s="45"/>
      <c r="C3" s="46"/>
      <c r="D3" s="47"/>
      <c r="E3" s="210" t="s">
        <v>35</v>
      </c>
      <c r="F3" s="210"/>
      <c r="G3" s="210"/>
      <c r="H3" s="210"/>
      <c r="I3" s="210"/>
      <c r="J3" s="210"/>
      <c r="K3" s="211" t="s">
        <v>36</v>
      </c>
      <c r="L3" s="211"/>
      <c r="M3" s="211"/>
      <c r="N3" s="210" t="s">
        <v>35</v>
      </c>
      <c r="O3" s="210"/>
      <c r="P3" s="210"/>
      <c r="Q3" s="210"/>
      <c r="R3" s="210"/>
      <c r="S3" s="210"/>
      <c r="T3" s="46"/>
      <c r="U3" s="47"/>
      <c r="V3" s="210" t="s">
        <v>35</v>
      </c>
      <c r="W3" s="210"/>
      <c r="X3" s="210"/>
      <c r="Y3" s="210"/>
      <c r="Z3" s="210"/>
      <c r="AA3" s="210"/>
      <c r="AB3" s="211" t="s">
        <v>36</v>
      </c>
      <c r="AC3" s="211"/>
      <c r="AD3" s="211"/>
      <c r="AE3" s="210" t="s">
        <v>35</v>
      </c>
      <c r="AF3" s="210"/>
      <c r="AG3" s="210"/>
      <c r="AH3" s="210"/>
      <c r="AI3" s="210"/>
      <c r="AJ3" s="210"/>
      <c r="AK3" s="46"/>
      <c r="AL3" s="48"/>
      <c r="AM3" s="204" t="s">
        <v>35</v>
      </c>
      <c r="AN3" s="204"/>
      <c r="AO3" s="204"/>
      <c r="AP3" s="204"/>
      <c r="AQ3" s="204"/>
      <c r="AR3" s="204"/>
      <c r="AS3" s="204" t="s">
        <v>36</v>
      </c>
      <c r="AT3" s="204"/>
      <c r="AU3" s="204"/>
      <c r="AV3" s="204" t="s">
        <v>35</v>
      </c>
      <c r="AW3" s="204"/>
      <c r="AX3" s="204"/>
      <c r="AY3" s="204"/>
      <c r="AZ3" s="204"/>
      <c r="BA3" s="204"/>
      <c r="BB3" s="49"/>
    </row>
    <row r="4" spans="1:54" ht="13.5" customHeight="1">
      <c r="A4" s="212"/>
      <c r="B4" s="50" t="s">
        <v>37</v>
      </c>
      <c r="C4" s="51"/>
      <c r="D4" s="52"/>
      <c r="E4" s="209" t="s">
        <v>7</v>
      </c>
      <c r="F4" s="209"/>
      <c r="G4" s="209" t="s">
        <v>8</v>
      </c>
      <c r="H4" s="209"/>
      <c r="I4" s="209" t="s">
        <v>10</v>
      </c>
      <c r="J4" s="209"/>
      <c r="K4" s="53">
        <v>4</v>
      </c>
      <c r="L4" s="54" t="s">
        <v>38</v>
      </c>
      <c r="M4" s="55">
        <v>13</v>
      </c>
      <c r="N4" s="209" t="s">
        <v>9</v>
      </c>
      <c r="O4" s="209"/>
      <c r="P4" s="209" t="s">
        <v>11</v>
      </c>
      <c r="Q4" s="209"/>
      <c r="R4" s="209" t="s">
        <v>7</v>
      </c>
      <c r="S4" s="209"/>
      <c r="T4" s="56"/>
      <c r="U4" s="56"/>
      <c r="V4" s="209" t="s">
        <v>11</v>
      </c>
      <c r="W4" s="209"/>
      <c r="X4" s="209" t="s">
        <v>5</v>
      </c>
      <c r="Y4" s="209"/>
      <c r="Z4" s="209" t="s">
        <v>9</v>
      </c>
      <c r="AA4" s="209"/>
      <c r="AB4" s="53">
        <v>12</v>
      </c>
      <c r="AC4" s="54" t="s">
        <v>38</v>
      </c>
      <c r="AD4" s="55">
        <v>13</v>
      </c>
      <c r="AE4" s="209" t="s">
        <v>11</v>
      </c>
      <c r="AF4" s="209"/>
      <c r="AG4" s="209" t="s">
        <v>10</v>
      </c>
      <c r="AH4" s="209"/>
      <c r="AI4" s="209" t="s">
        <v>7</v>
      </c>
      <c r="AJ4" s="209"/>
      <c r="AK4" s="57"/>
      <c r="AL4" s="58"/>
      <c r="AM4" s="202"/>
      <c r="AN4" s="202"/>
      <c r="AO4" s="202"/>
      <c r="AP4" s="202"/>
      <c r="AQ4" s="202"/>
      <c r="AR4" s="202"/>
      <c r="AS4" s="59"/>
      <c r="AT4" s="60" t="s">
        <v>38</v>
      </c>
      <c r="AU4" s="61"/>
      <c r="AV4" s="202"/>
      <c r="AW4" s="202"/>
      <c r="AX4" s="202"/>
      <c r="AY4" s="202"/>
      <c r="AZ4" s="202"/>
      <c r="BA4" s="202"/>
      <c r="BB4" s="62"/>
    </row>
    <row r="5" spans="1:54" ht="13.5" customHeight="1">
      <c r="A5" s="212"/>
      <c r="B5" s="63" t="s">
        <v>39</v>
      </c>
      <c r="C5" s="51"/>
      <c r="D5" s="52"/>
      <c r="E5" s="209" t="s">
        <v>9</v>
      </c>
      <c r="F5" s="209"/>
      <c r="G5" s="209" t="s">
        <v>6</v>
      </c>
      <c r="H5" s="209"/>
      <c r="I5" s="209" t="s">
        <v>5</v>
      </c>
      <c r="J5" s="209"/>
      <c r="K5" s="53">
        <v>6</v>
      </c>
      <c r="L5" s="54" t="s">
        <v>38</v>
      </c>
      <c r="M5" s="55">
        <v>13</v>
      </c>
      <c r="N5" s="209" t="s">
        <v>8</v>
      </c>
      <c r="O5" s="209"/>
      <c r="P5" s="209" t="s">
        <v>12</v>
      </c>
      <c r="Q5" s="209"/>
      <c r="R5" s="209" t="s">
        <v>5</v>
      </c>
      <c r="S5" s="209"/>
      <c r="T5" s="56"/>
      <c r="U5" s="56"/>
      <c r="V5" s="209" t="s">
        <v>6</v>
      </c>
      <c r="W5" s="209"/>
      <c r="X5" s="209" t="s">
        <v>7</v>
      </c>
      <c r="Y5" s="209"/>
      <c r="Z5" s="209" t="s">
        <v>8</v>
      </c>
      <c r="AA5" s="209"/>
      <c r="AB5" s="53">
        <v>13</v>
      </c>
      <c r="AC5" s="54" t="s">
        <v>38</v>
      </c>
      <c r="AD5" s="55">
        <v>7</v>
      </c>
      <c r="AE5" s="209" t="s">
        <v>9</v>
      </c>
      <c r="AF5" s="209"/>
      <c r="AG5" s="209" t="s">
        <v>8</v>
      </c>
      <c r="AH5" s="209"/>
      <c r="AI5" s="209" t="s">
        <v>12</v>
      </c>
      <c r="AJ5" s="209"/>
      <c r="AK5" s="57"/>
      <c r="AL5" s="58"/>
      <c r="AM5" s="200"/>
      <c r="AN5" s="200"/>
      <c r="AO5" s="200"/>
      <c r="AP5" s="200"/>
      <c r="AQ5" s="200"/>
      <c r="AR5" s="200"/>
      <c r="AS5" s="64"/>
      <c r="AT5" s="65" t="s">
        <v>38</v>
      </c>
      <c r="AU5" s="66"/>
      <c r="AV5" s="200"/>
      <c r="AW5" s="200"/>
      <c r="AX5" s="200"/>
      <c r="AY5" s="200"/>
      <c r="AZ5" s="200"/>
      <c r="BA5" s="200"/>
      <c r="BB5" s="62"/>
    </row>
    <row r="6" spans="1:54" ht="13.5" customHeight="1">
      <c r="A6" s="212"/>
      <c r="B6" s="50" t="s">
        <v>40</v>
      </c>
      <c r="C6" s="51"/>
      <c r="D6" s="52"/>
      <c r="E6" s="209" t="s">
        <v>10</v>
      </c>
      <c r="F6" s="209"/>
      <c r="G6" s="209"/>
      <c r="H6" s="209" t="s">
        <v>6</v>
      </c>
      <c r="I6" s="209"/>
      <c r="J6" s="209"/>
      <c r="K6" s="53">
        <v>10</v>
      </c>
      <c r="L6" s="54" t="s">
        <v>38</v>
      </c>
      <c r="M6" s="55">
        <v>13</v>
      </c>
      <c r="N6" s="209" t="s">
        <v>10</v>
      </c>
      <c r="O6" s="209"/>
      <c r="P6" s="209"/>
      <c r="Q6" s="209" t="s">
        <v>12</v>
      </c>
      <c r="R6" s="209"/>
      <c r="S6" s="209"/>
      <c r="T6" s="56"/>
      <c r="U6" s="56"/>
      <c r="V6" s="209" t="s">
        <v>6</v>
      </c>
      <c r="W6" s="209"/>
      <c r="X6" s="209"/>
      <c r="Y6" s="209" t="s">
        <v>8</v>
      </c>
      <c r="Z6" s="209"/>
      <c r="AA6" s="209"/>
      <c r="AB6" s="53">
        <v>3</v>
      </c>
      <c r="AC6" s="54" t="s">
        <v>38</v>
      </c>
      <c r="AD6" s="55">
        <v>13</v>
      </c>
      <c r="AE6" s="209" t="s">
        <v>11</v>
      </c>
      <c r="AF6" s="209"/>
      <c r="AG6" s="209"/>
      <c r="AH6" s="209" t="s">
        <v>10</v>
      </c>
      <c r="AI6" s="209"/>
      <c r="AJ6" s="209"/>
      <c r="AK6" s="57"/>
      <c r="AL6" s="58"/>
      <c r="AM6" s="202"/>
      <c r="AN6" s="202"/>
      <c r="AO6" s="202"/>
      <c r="AP6" s="202"/>
      <c r="AQ6" s="202"/>
      <c r="AR6" s="202"/>
      <c r="AS6" s="59"/>
      <c r="AT6" s="60" t="s">
        <v>38</v>
      </c>
      <c r="AU6" s="61"/>
      <c r="AV6" s="202"/>
      <c r="AW6" s="202"/>
      <c r="AX6" s="202"/>
      <c r="AY6" s="202"/>
      <c r="AZ6" s="202"/>
      <c r="BA6" s="202"/>
      <c r="BB6" s="62"/>
    </row>
    <row r="7" spans="1:54" ht="13.5" customHeight="1">
      <c r="A7" s="212"/>
      <c r="B7" s="67" t="s">
        <v>41</v>
      </c>
      <c r="C7" s="51"/>
      <c r="D7" s="52"/>
      <c r="E7" s="209" t="s">
        <v>9</v>
      </c>
      <c r="F7" s="209"/>
      <c r="G7" s="209"/>
      <c r="H7" s="209" t="s">
        <v>5</v>
      </c>
      <c r="I7" s="209"/>
      <c r="J7" s="209"/>
      <c r="K7" s="53">
        <v>0</v>
      </c>
      <c r="L7" s="54" t="s">
        <v>38</v>
      </c>
      <c r="M7" s="55">
        <v>13</v>
      </c>
      <c r="N7" s="209" t="s">
        <v>9</v>
      </c>
      <c r="O7" s="209"/>
      <c r="P7" s="209"/>
      <c r="Q7" s="209" t="s">
        <v>7</v>
      </c>
      <c r="R7" s="209"/>
      <c r="S7" s="209"/>
      <c r="T7" s="56"/>
      <c r="U7" s="56"/>
      <c r="V7" s="209" t="s">
        <v>5</v>
      </c>
      <c r="W7" s="209"/>
      <c r="X7" s="209"/>
      <c r="Y7" s="209" t="s">
        <v>9</v>
      </c>
      <c r="Z7" s="209"/>
      <c r="AA7" s="209"/>
      <c r="AB7" s="53">
        <v>13</v>
      </c>
      <c r="AC7" s="54" t="s">
        <v>38</v>
      </c>
      <c r="AD7" s="55">
        <v>10</v>
      </c>
      <c r="AE7" s="209" t="s">
        <v>7</v>
      </c>
      <c r="AF7" s="209"/>
      <c r="AG7" s="209"/>
      <c r="AH7" s="209" t="s">
        <v>9</v>
      </c>
      <c r="AI7" s="209"/>
      <c r="AJ7" s="209"/>
      <c r="AK7" s="57"/>
      <c r="AL7" s="58"/>
      <c r="AM7" s="201"/>
      <c r="AN7" s="201"/>
      <c r="AO7" s="201"/>
      <c r="AP7" s="201"/>
      <c r="AQ7" s="201"/>
      <c r="AR7" s="201"/>
      <c r="AS7" s="68"/>
      <c r="AT7" s="69" t="s">
        <v>38</v>
      </c>
      <c r="AU7" s="70"/>
      <c r="AV7" s="201"/>
      <c r="AW7" s="201"/>
      <c r="AX7" s="201"/>
      <c r="AY7" s="201"/>
      <c r="AZ7" s="201"/>
      <c r="BA7" s="201"/>
      <c r="BB7" s="62"/>
    </row>
    <row r="8" spans="1:54" ht="13.5" customHeight="1">
      <c r="A8" s="212"/>
      <c r="B8" s="63" t="s">
        <v>42</v>
      </c>
      <c r="C8" s="51"/>
      <c r="D8" s="52"/>
      <c r="E8" s="209" t="s">
        <v>7</v>
      </c>
      <c r="F8" s="209"/>
      <c r="G8" s="209"/>
      <c r="H8" s="209" t="s">
        <v>8</v>
      </c>
      <c r="I8" s="209"/>
      <c r="J8" s="209"/>
      <c r="K8" s="53">
        <v>13</v>
      </c>
      <c r="L8" s="54" t="s">
        <v>38</v>
      </c>
      <c r="M8" s="55">
        <v>2</v>
      </c>
      <c r="N8" s="209" t="s">
        <v>11</v>
      </c>
      <c r="O8" s="209"/>
      <c r="P8" s="209"/>
      <c r="Q8" s="209" t="s">
        <v>5</v>
      </c>
      <c r="R8" s="209"/>
      <c r="S8" s="209"/>
      <c r="T8" s="56"/>
      <c r="U8" s="56"/>
      <c r="V8" s="209" t="s">
        <v>10</v>
      </c>
      <c r="W8" s="209"/>
      <c r="X8" s="209"/>
      <c r="Y8" s="209" t="s">
        <v>11</v>
      </c>
      <c r="Z8" s="209"/>
      <c r="AA8" s="209"/>
      <c r="AB8" s="53">
        <v>13</v>
      </c>
      <c r="AC8" s="54" t="s">
        <v>38</v>
      </c>
      <c r="AD8" s="55">
        <v>10</v>
      </c>
      <c r="AE8" s="209" t="s">
        <v>8</v>
      </c>
      <c r="AF8" s="209"/>
      <c r="AG8" s="209"/>
      <c r="AH8" s="209" t="s">
        <v>12</v>
      </c>
      <c r="AI8" s="209"/>
      <c r="AJ8" s="209"/>
      <c r="AK8" s="57"/>
      <c r="AL8" s="58"/>
      <c r="AM8" s="200"/>
      <c r="AN8" s="200"/>
      <c r="AO8" s="200"/>
      <c r="AP8" s="200"/>
      <c r="AQ8" s="200"/>
      <c r="AR8" s="200"/>
      <c r="AS8" s="64"/>
      <c r="AT8" s="65" t="s">
        <v>38</v>
      </c>
      <c r="AU8" s="66"/>
      <c r="AV8" s="200"/>
      <c r="AW8" s="200"/>
      <c r="AX8" s="200"/>
      <c r="AY8" s="200"/>
      <c r="AZ8" s="200"/>
      <c r="BA8" s="200"/>
      <c r="BB8" s="62"/>
    </row>
    <row r="9" spans="1:54" ht="13.5" customHeight="1">
      <c r="A9" s="212"/>
      <c r="B9" s="50" t="s">
        <v>43</v>
      </c>
      <c r="C9" s="51"/>
      <c r="D9" s="52"/>
      <c r="E9" s="207" t="str">
        <f>K2</f>
        <v>A1</v>
      </c>
      <c r="F9" s="207"/>
      <c r="G9" s="207"/>
      <c r="H9" s="207"/>
      <c r="I9" s="207"/>
      <c r="J9" s="207"/>
      <c r="K9" s="71">
        <f>IF(COUNT(K4:K8)=5,SUM(K4:K8),"")</f>
        <v>33</v>
      </c>
      <c r="L9" s="72" t="s">
        <v>38</v>
      </c>
      <c r="M9" s="73">
        <f>IF(COUNT(M4:M8)=5,SUM(M4:M8),"")</f>
        <v>54</v>
      </c>
      <c r="N9" s="208" t="str">
        <f>M2</f>
        <v>A2</v>
      </c>
      <c r="O9" s="208"/>
      <c r="P9" s="208"/>
      <c r="Q9" s="208"/>
      <c r="R9" s="208"/>
      <c r="S9" s="208"/>
      <c r="T9" s="57"/>
      <c r="U9" s="57"/>
      <c r="V9" s="207" t="str">
        <f>AB2</f>
        <v>A3</v>
      </c>
      <c r="W9" s="207"/>
      <c r="X9" s="207"/>
      <c r="Y9" s="207"/>
      <c r="Z9" s="207"/>
      <c r="AA9" s="207"/>
      <c r="AB9" s="71">
        <f>IF(COUNT(AB4:AB8)=5,SUM(AB4:AB8),"")</f>
        <v>54</v>
      </c>
      <c r="AC9" s="72" t="s">
        <v>38</v>
      </c>
      <c r="AD9" s="73">
        <f>IF(COUNT(AD4:AD8)=5,SUM(AD4:AD8),"")</f>
        <v>53</v>
      </c>
      <c r="AE9" s="208" t="str">
        <f>AD2</f>
        <v>A4</v>
      </c>
      <c r="AF9" s="208"/>
      <c r="AG9" s="208"/>
      <c r="AH9" s="208"/>
      <c r="AI9" s="208"/>
      <c r="AJ9" s="208"/>
      <c r="AK9" s="74"/>
      <c r="AL9" s="58"/>
      <c r="AM9" s="198">
        <f>AS2</f>
        <v>0</v>
      </c>
      <c r="AN9" s="198"/>
      <c r="AO9" s="198"/>
      <c r="AP9" s="198"/>
      <c r="AQ9" s="198"/>
      <c r="AR9" s="198"/>
      <c r="AS9" s="75">
        <f>IF(COUNT(AS4:AS8)=5,SUM(AS4:AS8),"")</f>
      </c>
      <c r="AT9" s="60" t="s">
        <v>38</v>
      </c>
      <c r="AU9" s="76">
        <f>IF(COUNT(AU4:AU8)=5,SUM(AU4:AU8),"")</f>
      </c>
      <c r="AV9" s="199">
        <f>AU2</f>
        <v>0</v>
      </c>
      <c r="AW9" s="199"/>
      <c r="AX9" s="199"/>
      <c r="AY9" s="199"/>
      <c r="AZ9" s="199"/>
      <c r="BA9" s="199"/>
      <c r="BB9" s="62"/>
    </row>
    <row r="10" spans="1:54" ht="13.5" customHeight="1">
      <c r="A10" s="212"/>
      <c r="B10" s="67" t="s">
        <v>44</v>
      </c>
      <c r="C10" s="51"/>
      <c r="D10" s="52"/>
      <c r="E10" s="207"/>
      <c r="F10" s="207"/>
      <c r="G10" s="207"/>
      <c r="H10" s="207"/>
      <c r="I10" s="207"/>
      <c r="J10" s="207"/>
      <c r="K10" s="71">
        <f>IF(ISNUMBER(K9),COUNTIF(K4:K8,13),"")</f>
        <v>1</v>
      </c>
      <c r="L10" s="72" t="s">
        <v>38</v>
      </c>
      <c r="M10" s="73">
        <f>IF(ISNUMBER(M9),COUNTIF(M4:M8,13),"")</f>
        <v>4</v>
      </c>
      <c r="N10" s="208"/>
      <c r="O10" s="208"/>
      <c r="P10" s="208"/>
      <c r="Q10" s="208"/>
      <c r="R10" s="208"/>
      <c r="S10" s="208"/>
      <c r="T10" s="57"/>
      <c r="U10" s="57"/>
      <c r="V10" s="207"/>
      <c r="W10" s="207"/>
      <c r="X10" s="207"/>
      <c r="Y10" s="207"/>
      <c r="Z10" s="207"/>
      <c r="AA10" s="207"/>
      <c r="AB10" s="71">
        <f>IF(ISNUMBER(AB9),COUNTIF(AB4:AB8,13),"")</f>
        <v>3</v>
      </c>
      <c r="AC10" s="72" t="s">
        <v>38</v>
      </c>
      <c r="AD10" s="73">
        <f>IF(ISNUMBER(AD9),COUNTIF(AD4:AD8,13),"")</f>
        <v>2</v>
      </c>
      <c r="AE10" s="208"/>
      <c r="AF10" s="208"/>
      <c r="AG10" s="208"/>
      <c r="AH10" s="208"/>
      <c r="AI10" s="208"/>
      <c r="AJ10" s="208"/>
      <c r="AK10" s="74"/>
      <c r="AL10" s="58"/>
      <c r="AM10" s="198"/>
      <c r="AN10" s="198"/>
      <c r="AO10" s="198"/>
      <c r="AP10" s="198"/>
      <c r="AQ10" s="198"/>
      <c r="AR10" s="198"/>
      <c r="AS10" s="77"/>
      <c r="AT10" s="69" t="s">
        <v>38</v>
      </c>
      <c r="AU10" s="78"/>
      <c r="AV10" s="199"/>
      <c r="AW10" s="199"/>
      <c r="AX10" s="199"/>
      <c r="AY10" s="199"/>
      <c r="AZ10" s="199"/>
      <c r="BA10" s="199"/>
      <c r="BB10" s="62"/>
    </row>
    <row r="11" spans="1:54" ht="13.5" customHeight="1">
      <c r="A11" s="212"/>
      <c r="B11" s="63" t="s">
        <v>45</v>
      </c>
      <c r="C11" s="51"/>
      <c r="D11" s="52"/>
      <c r="E11" s="207"/>
      <c r="F11" s="207"/>
      <c r="G11" s="207"/>
      <c r="H11" s="207"/>
      <c r="I11" s="207"/>
      <c r="J11" s="207"/>
      <c r="K11" s="71">
        <f>IF(ISNUMBER(K10),IF(K10&gt;2,1,0),"")</f>
        <v>0</v>
      </c>
      <c r="L11" s="72" t="s">
        <v>38</v>
      </c>
      <c r="M11" s="73">
        <f>IF(ISNUMBER(M10),IF(M10&gt;2,1,0),"")</f>
        <v>1</v>
      </c>
      <c r="N11" s="208"/>
      <c r="O11" s="208"/>
      <c r="P11" s="208"/>
      <c r="Q11" s="208"/>
      <c r="R11" s="208"/>
      <c r="S11" s="208"/>
      <c r="T11" s="57"/>
      <c r="U11" s="57"/>
      <c r="V11" s="207"/>
      <c r="W11" s="207"/>
      <c r="X11" s="207"/>
      <c r="Y11" s="207"/>
      <c r="Z11" s="207"/>
      <c r="AA11" s="207"/>
      <c r="AB11" s="71">
        <f>IF(ISNUMBER(AB10),IF(AB10&gt;2,1,0),"")</f>
        <v>1</v>
      </c>
      <c r="AC11" s="72" t="s">
        <v>38</v>
      </c>
      <c r="AD11" s="73">
        <f>IF(ISNUMBER(AD10),IF(AD10&gt;2,1,0),"")</f>
        <v>0</v>
      </c>
      <c r="AE11" s="208"/>
      <c r="AF11" s="208"/>
      <c r="AG11" s="208"/>
      <c r="AH11" s="208"/>
      <c r="AI11" s="208"/>
      <c r="AJ11" s="208"/>
      <c r="AK11" s="74"/>
      <c r="AL11" s="58"/>
      <c r="AM11" s="198"/>
      <c r="AN11" s="198"/>
      <c r="AO11" s="198"/>
      <c r="AP11" s="198"/>
      <c r="AQ11" s="198"/>
      <c r="AR11" s="198"/>
      <c r="AS11" s="79"/>
      <c r="AT11" s="65" t="s">
        <v>38</v>
      </c>
      <c r="AU11" s="80"/>
      <c r="AV11" s="199"/>
      <c r="AW11" s="199"/>
      <c r="AX11" s="199"/>
      <c r="AY11" s="199"/>
      <c r="AZ11" s="199"/>
      <c r="BA11" s="199"/>
      <c r="BB11" s="62"/>
    </row>
    <row r="12" spans="1:54" ht="13.5" customHeight="1">
      <c r="A12" s="81"/>
      <c r="B12" s="82"/>
      <c r="C12" s="83"/>
      <c r="D12" s="8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5"/>
      <c r="U12" s="84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5"/>
      <c r="AL12" s="86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8"/>
    </row>
    <row r="13" spans="1:54" ht="13.5" customHeight="1">
      <c r="A13" s="212" t="s">
        <v>46</v>
      </c>
      <c r="B13" s="39"/>
      <c r="C13" s="40"/>
      <c r="D13" s="213" t="str">
        <f>INDEX(GroupA!$C$4:$C$10,MATCH(K13,GroupA!$A$4:$A$10,0))</f>
        <v>Sports Bar PC</v>
      </c>
      <c r="E13" s="213"/>
      <c r="F13" s="213"/>
      <c r="G13" s="213"/>
      <c r="H13" s="213"/>
      <c r="I13" s="213"/>
      <c r="J13" s="213"/>
      <c r="K13" s="41" t="s">
        <v>23</v>
      </c>
      <c r="L13" s="42"/>
      <c r="M13" s="41" t="s">
        <v>17</v>
      </c>
      <c r="N13" s="214" t="str">
        <f>INDEX(GroupA!$C$4:$C$10,MATCH(M13,GroupA!$A$4:$A$10,0))</f>
        <v>Wigginton PC</v>
      </c>
      <c r="O13" s="214"/>
      <c r="P13" s="214"/>
      <c r="Q13" s="214"/>
      <c r="R13" s="214"/>
      <c r="S13" s="214"/>
      <c r="T13" s="214"/>
      <c r="U13" s="213" t="str">
        <f>INDEX(GroupA!$C$4:$C$10,MATCH(AB13,GroupA!$A$4:$A$10,0))</f>
        <v>Half Crown PC</v>
      </c>
      <c r="V13" s="213"/>
      <c r="W13" s="213"/>
      <c r="X13" s="213"/>
      <c r="Y13" s="213"/>
      <c r="Z13" s="213"/>
      <c r="AA13" s="213"/>
      <c r="AB13" s="41" t="s">
        <v>20</v>
      </c>
      <c r="AC13" s="42"/>
      <c r="AD13" s="41" t="s">
        <v>26</v>
      </c>
      <c r="AE13" s="214" t="str">
        <f>INDEX(GroupA!$C$4:$C$10,MATCH(AD13,GroupA!$A$4:$A$10,0))</f>
        <v>Rayne Swan PC</v>
      </c>
      <c r="AF13" s="214"/>
      <c r="AG13" s="214"/>
      <c r="AH13" s="214"/>
      <c r="AI13" s="214"/>
      <c r="AJ13" s="214"/>
      <c r="AK13" s="214"/>
      <c r="AL13" s="206" t="e">
        <f>INDEX(GroupA!$C$4:$C$10,MATCH(AS13,GroupA!$A$4:$A$10,0))</f>
        <v>#N/A</v>
      </c>
      <c r="AM13" s="206"/>
      <c r="AN13" s="206"/>
      <c r="AO13" s="206"/>
      <c r="AP13" s="206"/>
      <c r="AQ13" s="206"/>
      <c r="AR13" s="206"/>
      <c r="AS13" s="43"/>
      <c r="AT13" s="44"/>
      <c r="AU13" s="43"/>
      <c r="AV13" s="203" t="e">
        <f>INDEX(GroupA!$C$4:$C$10,MATCH(AU13,GroupA!$A$4:$A$10,0))</f>
        <v>#N/A</v>
      </c>
      <c r="AW13" s="203"/>
      <c r="AX13" s="203"/>
      <c r="AY13" s="203"/>
      <c r="AZ13" s="203"/>
      <c r="BA13" s="203"/>
      <c r="BB13" s="203"/>
    </row>
    <row r="14" spans="1:54" ht="13.5" customHeight="1">
      <c r="A14" s="212"/>
      <c r="B14" s="45"/>
      <c r="C14" s="46"/>
      <c r="D14" s="47"/>
      <c r="E14" s="210" t="s">
        <v>35</v>
      </c>
      <c r="F14" s="210"/>
      <c r="G14" s="210"/>
      <c r="H14" s="210"/>
      <c r="I14" s="210"/>
      <c r="J14" s="210"/>
      <c r="K14" s="211" t="s">
        <v>36</v>
      </c>
      <c r="L14" s="211"/>
      <c r="M14" s="211"/>
      <c r="N14" s="210" t="s">
        <v>35</v>
      </c>
      <c r="O14" s="210"/>
      <c r="P14" s="210"/>
      <c r="Q14" s="210"/>
      <c r="R14" s="210"/>
      <c r="S14" s="210"/>
      <c r="T14" s="46"/>
      <c r="U14" s="47"/>
      <c r="V14" s="210" t="s">
        <v>35</v>
      </c>
      <c r="W14" s="210"/>
      <c r="X14" s="210"/>
      <c r="Y14" s="210"/>
      <c r="Z14" s="210"/>
      <c r="AA14" s="210"/>
      <c r="AB14" s="211" t="s">
        <v>36</v>
      </c>
      <c r="AC14" s="211"/>
      <c r="AD14" s="211"/>
      <c r="AE14" s="210" t="s">
        <v>35</v>
      </c>
      <c r="AF14" s="210"/>
      <c r="AG14" s="210"/>
      <c r="AH14" s="210"/>
      <c r="AI14" s="210"/>
      <c r="AJ14" s="210"/>
      <c r="AK14" s="46"/>
      <c r="AL14" s="48"/>
      <c r="AM14" s="204" t="s">
        <v>35</v>
      </c>
      <c r="AN14" s="204"/>
      <c r="AO14" s="204"/>
      <c r="AP14" s="204"/>
      <c r="AQ14" s="204"/>
      <c r="AR14" s="204"/>
      <c r="AS14" s="204" t="s">
        <v>36</v>
      </c>
      <c r="AT14" s="204"/>
      <c r="AU14" s="204"/>
      <c r="AV14" s="204" t="s">
        <v>35</v>
      </c>
      <c r="AW14" s="204"/>
      <c r="AX14" s="204"/>
      <c r="AY14" s="204"/>
      <c r="AZ14" s="204"/>
      <c r="BA14" s="204"/>
      <c r="BB14" s="49"/>
    </row>
    <row r="15" spans="1:54" ht="13.5" customHeight="1">
      <c r="A15" s="212"/>
      <c r="B15" s="50" t="s">
        <v>37</v>
      </c>
      <c r="C15" s="51"/>
      <c r="D15" s="52"/>
      <c r="E15" s="209" t="s">
        <v>6</v>
      </c>
      <c r="F15" s="209"/>
      <c r="G15" s="209" t="s">
        <v>5</v>
      </c>
      <c r="H15" s="209"/>
      <c r="I15" s="209" t="s">
        <v>9</v>
      </c>
      <c r="J15" s="209"/>
      <c r="K15" s="53">
        <v>13</v>
      </c>
      <c r="L15" s="54" t="s">
        <v>38</v>
      </c>
      <c r="M15" s="55">
        <v>7</v>
      </c>
      <c r="N15" s="209" t="s">
        <v>10</v>
      </c>
      <c r="O15" s="209"/>
      <c r="P15" s="209" t="s">
        <v>8</v>
      </c>
      <c r="Q15" s="209"/>
      <c r="R15" s="209" t="s">
        <v>7</v>
      </c>
      <c r="S15" s="209"/>
      <c r="T15" s="89"/>
      <c r="U15" s="90"/>
      <c r="V15" s="209" t="s">
        <v>7</v>
      </c>
      <c r="W15" s="209"/>
      <c r="X15" s="209" t="s">
        <v>11</v>
      </c>
      <c r="Y15" s="209"/>
      <c r="Z15" s="209" t="s">
        <v>9</v>
      </c>
      <c r="AA15" s="209"/>
      <c r="AB15" s="53">
        <v>6</v>
      </c>
      <c r="AC15" s="54" t="s">
        <v>38</v>
      </c>
      <c r="AD15" s="55">
        <v>13</v>
      </c>
      <c r="AE15" s="209" t="s">
        <v>11</v>
      </c>
      <c r="AF15" s="209"/>
      <c r="AG15" s="209" t="s">
        <v>10</v>
      </c>
      <c r="AH15" s="209"/>
      <c r="AI15" s="209" t="s">
        <v>7</v>
      </c>
      <c r="AJ15" s="209"/>
      <c r="AK15" s="74"/>
      <c r="AL15" s="58"/>
      <c r="AM15" s="202"/>
      <c r="AN15" s="202"/>
      <c r="AO15" s="202"/>
      <c r="AP15" s="202"/>
      <c r="AQ15" s="202"/>
      <c r="AR15" s="202"/>
      <c r="AS15" s="59"/>
      <c r="AT15" s="60" t="s">
        <v>38</v>
      </c>
      <c r="AU15" s="61"/>
      <c r="AV15" s="202"/>
      <c r="AW15" s="202"/>
      <c r="AX15" s="202"/>
      <c r="AY15" s="202"/>
      <c r="AZ15" s="202"/>
      <c r="BA15" s="202"/>
      <c r="BB15" s="62"/>
    </row>
    <row r="16" spans="1:54" ht="13.5" customHeight="1">
      <c r="A16" s="212"/>
      <c r="B16" s="63" t="s">
        <v>39</v>
      </c>
      <c r="C16" s="51"/>
      <c r="D16" s="52"/>
      <c r="E16" s="209" t="s">
        <v>10</v>
      </c>
      <c r="F16" s="209"/>
      <c r="G16" s="209" t="s">
        <v>11</v>
      </c>
      <c r="H16" s="209"/>
      <c r="I16" s="209" t="s">
        <v>8</v>
      </c>
      <c r="J16" s="209"/>
      <c r="K16" s="53">
        <v>13</v>
      </c>
      <c r="L16" s="54" t="s">
        <v>38</v>
      </c>
      <c r="M16" s="55">
        <v>3</v>
      </c>
      <c r="N16" s="209" t="s">
        <v>5</v>
      </c>
      <c r="O16" s="209"/>
      <c r="P16" s="209" t="s">
        <v>9</v>
      </c>
      <c r="Q16" s="209"/>
      <c r="R16" s="209" t="s">
        <v>6</v>
      </c>
      <c r="S16" s="209"/>
      <c r="T16" s="89"/>
      <c r="U16" s="90"/>
      <c r="V16" s="209" t="s">
        <v>8</v>
      </c>
      <c r="W16" s="209"/>
      <c r="X16" s="209" t="s">
        <v>12</v>
      </c>
      <c r="Y16" s="209"/>
      <c r="Z16" s="209" t="s">
        <v>5</v>
      </c>
      <c r="AA16" s="209"/>
      <c r="AB16" s="53">
        <v>11</v>
      </c>
      <c r="AC16" s="54" t="s">
        <v>38</v>
      </c>
      <c r="AD16" s="55">
        <v>13</v>
      </c>
      <c r="AE16" s="209" t="s">
        <v>9</v>
      </c>
      <c r="AF16" s="209"/>
      <c r="AG16" s="209" t="s">
        <v>8</v>
      </c>
      <c r="AH16" s="209"/>
      <c r="AI16" s="209" t="s">
        <v>12</v>
      </c>
      <c r="AJ16" s="209"/>
      <c r="AK16" s="74"/>
      <c r="AL16" s="58"/>
      <c r="AM16" s="200"/>
      <c r="AN16" s="200"/>
      <c r="AO16" s="200"/>
      <c r="AP16" s="200"/>
      <c r="AQ16" s="200"/>
      <c r="AR16" s="200"/>
      <c r="AS16" s="64"/>
      <c r="AT16" s="65" t="s">
        <v>38</v>
      </c>
      <c r="AU16" s="66"/>
      <c r="AV16" s="200"/>
      <c r="AW16" s="200"/>
      <c r="AX16" s="200"/>
      <c r="AY16" s="200"/>
      <c r="AZ16" s="200"/>
      <c r="BA16" s="200"/>
      <c r="BB16" s="62"/>
    </row>
    <row r="17" spans="1:54" ht="13.5" customHeight="1">
      <c r="A17" s="212"/>
      <c r="B17" s="50" t="s">
        <v>40</v>
      </c>
      <c r="C17" s="51"/>
      <c r="D17" s="52"/>
      <c r="E17" s="209" t="s">
        <v>6</v>
      </c>
      <c r="F17" s="209"/>
      <c r="G17" s="209"/>
      <c r="H17" s="209" t="s">
        <v>9</v>
      </c>
      <c r="I17" s="209"/>
      <c r="J17" s="209"/>
      <c r="K17" s="53">
        <v>13</v>
      </c>
      <c r="L17" s="54" t="s">
        <v>38</v>
      </c>
      <c r="M17" s="55">
        <v>7</v>
      </c>
      <c r="N17" s="209" t="s">
        <v>10</v>
      </c>
      <c r="O17" s="209"/>
      <c r="P17" s="209"/>
      <c r="Q17" s="209" t="s">
        <v>6</v>
      </c>
      <c r="R17" s="209"/>
      <c r="S17" s="209"/>
      <c r="T17" s="89"/>
      <c r="U17" s="90"/>
      <c r="V17" s="209" t="s">
        <v>11</v>
      </c>
      <c r="W17" s="209"/>
      <c r="X17" s="209"/>
      <c r="Y17" s="209" t="s">
        <v>9</v>
      </c>
      <c r="Z17" s="209"/>
      <c r="AA17" s="209"/>
      <c r="AB17" s="53">
        <v>13</v>
      </c>
      <c r="AC17" s="54" t="s">
        <v>38</v>
      </c>
      <c r="AD17" s="55">
        <v>7</v>
      </c>
      <c r="AE17" s="209" t="s">
        <v>7</v>
      </c>
      <c r="AF17" s="209"/>
      <c r="AG17" s="209"/>
      <c r="AH17" s="209" t="s">
        <v>9</v>
      </c>
      <c r="AI17" s="209"/>
      <c r="AJ17" s="209"/>
      <c r="AK17" s="74"/>
      <c r="AL17" s="58"/>
      <c r="AM17" s="202"/>
      <c r="AN17" s="202"/>
      <c r="AO17" s="202"/>
      <c r="AP17" s="202"/>
      <c r="AQ17" s="202"/>
      <c r="AR17" s="202"/>
      <c r="AS17" s="59"/>
      <c r="AT17" s="60" t="s">
        <v>38</v>
      </c>
      <c r="AU17" s="61"/>
      <c r="AV17" s="202"/>
      <c r="AW17" s="202"/>
      <c r="AX17" s="202"/>
      <c r="AY17" s="202"/>
      <c r="AZ17" s="202"/>
      <c r="BA17" s="202"/>
      <c r="BB17" s="62"/>
    </row>
    <row r="18" spans="1:54" ht="13.5" customHeight="1">
      <c r="A18" s="212"/>
      <c r="B18" s="67" t="s">
        <v>41</v>
      </c>
      <c r="C18" s="51"/>
      <c r="D18" s="52"/>
      <c r="E18" s="209" t="s">
        <v>10</v>
      </c>
      <c r="F18" s="209"/>
      <c r="G18" s="209"/>
      <c r="H18" s="209" t="s">
        <v>11</v>
      </c>
      <c r="I18" s="209"/>
      <c r="J18" s="209"/>
      <c r="K18" s="53">
        <v>12</v>
      </c>
      <c r="L18" s="54" t="s">
        <v>38</v>
      </c>
      <c r="M18" s="55">
        <v>13</v>
      </c>
      <c r="N18" s="209" t="s">
        <v>8</v>
      </c>
      <c r="O18" s="209"/>
      <c r="P18" s="209"/>
      <c r="Q18" s="209" t="s">
        <v>7</v>
      </c>
      <c r="R18" s="209"/>
      <c r="S18" s="209"/>
      <c r="T18" s="89"/>
      <c r="U18" s="90"/>
      <c r="V18" s="209" t="s">
        <v>8</v>
      </c>
      <c r="W18" s="209"/>
      <c r="X18" s="209"/>
      <c r="Y18" s="209" t="s">
        <v>12</v>
      </c>
      <c r="Z18" s="209"/>
      <c r="AA18" s="209"/>
      <c r="AB18" s="53">
        <v>13</v>
      </c>
      <c r="AC18" s="54" t="s">
        <v>38</v>
      </c>
      <c r="AD18" s="55">
        <v>12</v>
      </c>
      <c r="AE18" s="209" t="s">
        <v>11</v>
      </c>
      <c r="AF18" s="209"/>
      <c r="AG18" s="209"/>
      <c r="AH18" s="209" t="s">
        <v>10</v>
      </c>
      <c r="AI18" s="209"/>
      <c r="AJ18" s="209"/>
      <c r="AK18" s="74"/>
      <c r="AL18" s="58"/>
      <c r="AM18" s="201"/>
      <c r="AN18" s="201"/>
      <c r="AO18" s="201"/>
      <c r="AP18" s="201"/>
      <c r="AQ18" s="201"/>
      <c r="AR18" s="201"/>
      <c r="AS18" s="68"/>
      <c r="AT18" s="69" t="s">
        <v>38</v>
      </c>
      <c r="AU18" s="70"/>
      <c r="AV18" s="201"/>
      <c r="AW18" s="201"/>
      <c r="AX18" s="201"/>
      <c r="AY18" s="201"/>
      <c r="AZ18" s="201"/>
      <c r="BA18" s="201"/>
      <c r="BB18" s="62"/>
    </row>
    <row r="19" spans="1:54" ht="13.5" customHeight="1">
      <c r="A19" s="212"/>
      <c r="B19" s="63" t="s">
        <v>42</v>
      </c>
      <c r="C19" s="51"/>
      <c r="D19" s="52"/>
      <c r="E19" s="209" t="s">
        <v>7</v>
      </c>
      <c r="F19" s="209"/>
      <c r="G19" s="209"/>
      <c r="H19" s="209" t="s">
        <v>8</v>
      </c>
      <c r="I19" s="209"/>
      <c r="J19" s="209"/>
      <c r="K19" s="53">
        <v>13</v>
      </c>
      <c r="L19" s="54" t="s">
        <v>38</v>
      </c>
      <c r="M19" s="55">
        <v>2</v>
      </c>
      <c r="N19" s="209" t="s">
        <v>5</v>
      </c>
      <c r="O19" s="209"/>
      <c r="P19" s="209"/>
      <c r="Q19" s="209" t="s">
        <v>9</v>
      </c>
      <c r="R19" s="209"/>
      <c r="S19" s="209"/>
      <c r="T19" s="89"/>
      <c r="U19" s="90"/>
      <c r="V19" s="209" t="s">
        <v>7</v>
      </c>
      <c r="W19" s="209"/>
      <c r="X19" s="209"/>
      <c r="Y19" s="209" t="s">
        <v>5</v>
      </c>
      <c r="Z19" s="209"/>
      <c r="AA19" s="209"/>
      <c r="AB19" s="53">
        <v>13</v>
      </c>
      <c r="AC19" s="54" t="s">
        <v>38</v>
      </c>
      <c r="AD19" s="55">
        <v>8</v>
      </c>
      <c r="AE19" s="209" t="s">
        <v>8</v>
      </c>
      <c r="AF19" s="209"/>
      <c r="AG19" s="209"/>
      <c r="AH19" s="209" t="s">
        <v>12</v>
      </c>
      <c r="AI19" s="209"/>
      <c r="AJ19" s="209"/>
      <c r="AK19" s="74"/>
      <c r="AL19" s="58"/>
      <c r="AM19" s="200"/>
      <c r="AN19" s="200"/>
      <c r="AO19" s="200"/>
      <c r="AP19" s="200"/>
      <c r="AQ19" s="200"/>
      <c r="AR19" s="200"/>
      <c r="AS19" s="64"/>
      <c r="AT19" s="65" t="s">
        <v>38</v>
      </c>
      <c r="AU19" s="66"/>
      <c r="AV19" s="200"/>
      <c r="AW19" s="200"/>
      <c r="AX19" s="200"/>
      <c r="AY19" s="200"/>
      <c r="AZ19" s="200"/>
      <c r="BA19" s="200"/>
      <c r="BB19" s="62"/>
    </row>
    <row r="20" spans="1:54" ht="13.5" customHeight="1">
      <c r="A20" s="212"/>
      <c r="B20" s="50" t="s">
        <v>43</v>
      </c>
      <c r="C20" s="51"/>
      <c r="D20" s="52"/>
      <c r="E20" s="207" t="str">
        <f>K13</f>
        <v>A3</v>
      </c>
      <c r="F20" s="207"/>
      <c r="G20" s="207"/>
      <c r="H20" s="207"/>
      <c r="I20" s="207"/>
      <c r="J20" s="207"/>
      <c r="K20" s="71">
        <f>IF(COUNT(K15:K19)=5,SUM(K15:K19),"")</f>
        <v>64</v>
      </c>
      <c r="L20" s="72" t="s">
        <v>38</v>
      </c>
      <c r="M20" s="73">
        <f>IF(COUNT(M15:M19)=5,SUM(M15:M19),"")</f>
        <v>32</v>
      </c>
      <c r="N20" s="208" t="str">
        <f>M13</f>
        <v>A1</v>
      </c>
      <c r="O20" s="208"/>
      <c r="P20" s="208"/>
      <c r="Q20" s="208"/>
      <c r="R20" s="208"/>
      <c r="S20" s="208"/>
      <c r="T20" s="74"/>
      <c r="U20" s="91"/>
      <c r="V20" s="207" t="str">
        <f>AB13</f>
        <v>A2</v>
      </c>
      <c r="W20" s="207"/>
      <c r="X20" s="207"/>
      <c r="Y20" s="207"/>
      <c r="Z20" s="207"/>
      <c r="AA20" s="207"/>
      <c r="AB20" s="71">
        <f>IF(COUNT(AB15:AB19)=5,SUM(AB15:AB19),"")</f>
        <v>56</v>
      </c>
      <c r="AC20" s="72" t="s">
        <v>38</v>
      </c>
      <c r="AD20" s="73">
        <f>IF(COUNT(AD15:AD19)=5,SUM(AD15:AD19),"")</f>
        <v>53</v>
      </c>
      <c r="AE20" s="208" t="str">
        <f>AD13</f>
        <v>A4</v>
      </c>
      <c r="AF20" s="208"/>
      <c r="AG20" s="208"/>
      <c r="AH20" s="208"/>
      <c r="AI20" s="208"/>
      <c r="AJ20" s="208"/>
      <c r="AK20" s="74"/>
      <c r="AL20" s="58"/>
      <c r="AM20" s="198">
        <f>AS13</f>
        <v>0</v>
      </c>
      <c r="AN20" s="198"/>
      <c r="AO20" s="198"/>
      <c r="AP20" s="198"/>
      <c r="AQ20" s="198"/>
      <c r="AR20" s="198"/>
      <c r="AS20" s="75">
        <f>IF(COUNT(AS15:AS19)=5,SUM(AS15:AS19),"")</f>
      </c>
      <c r="AT20" s="60" t="s">
        <v>38</v>
      </c>
      <c r="AU20" s="76">
        <f>IF(COUNT(AU15:AU19)=5,SUM(AU15:AU19),"")</f>
      </c>
      <c r="AV20" s="199">
        <f>AU13</f>
        <v>0</v>
      </c>
      <c r="AW20" s="199"/>
      <c r="AX20" s="199"/>
      <c r="AY20" s="199"/>
      <c r="AZ20" s="199"/>
      <c r="BA20" s="199"/>
      <c r="BB20" s="62"/>
    </row>
    <row r="21" spans="1:54" ht="13.5" customHeight="1">
      <c r="A21" s="212"/>
      <c r="B21" s="67" t="s">
        <v>44</v>
      </c>
      <c r="C21" s="51"/>
      <c r="D21" s="52"/>
      <c r="E21" s="207"/>
      <c r="F21" s="207"/>
      <c r="G21" s="207"/>
      <c r="H21" s="207"/>
      <c r="I21" s="207"/>
      <c r="J21" s="207"/>
      <c r="K21" s="71">
        <f>IF(ISNUMBER(K20),COUNTIF(K15:K19,13),"")</f>
        <v>4</v>
      </c>
      <c r="L21" s="72" t="s">
        <v>38</v>
      </c>
      <c r="M21" s="73">
        <f>IF(ISNUMBER(M20),COUNTIF(M15:M19,13),"")</f>
        <v>1</v>
      </c>
      <c r="N21" s="208"/>
      <c r="O21" s="208"/>
      <c r="P21" s="208"/>
      <c r="Q21" s="208"/>
      <c r="R21" s="208"/>
      <c r="S21" s="208"/>
      <c r="T21" s="74"/>
      <c r="U21" s="91"/>
      <c r="V21" s="207"/>
      <c r="W21" s="207"/>
      <c r="X21" s="207"/>
      <c r="Y21" s="207"/>
      <c r="Z21" s="207"/>
      <c r="AA21" s="207"/>
      <c r="AB21" s="71">
        <f>IF(ISNUMBER(AB20),COUNTIF(AB15:AB19,13),"")</f>
        <v>3</v>
      </c>
      <c r="AC21" s="72" t="s">
        <v>38</v>
      </c>
      <c r="AD21" s="73">
        <f>IF(ISNUMBER(AD20),COUNTIF(AD15:AD19,13),"")</f>
        <v>2</v>
      </c>
      <c r="AE21" s="208"/>
      <c r="AF21" s="208"/>
      <c r="AG21" s="208"/>
      <c r="AH21" s="208"/>
      <c r="AI21" s="208"/>
      <c r="AJ21" s="208"/>
      <c r="AK21" s="74"/>
      <c r="AL21" s="58"/>
      <c r="AM21" s="198"/>
      <c r="AN21" s="198"/>
      <c r="AO21" s="198"/>
      <c r="AP21" s="198"/>
      <c r="AQ21" s="198"/>
      <c r="AR21" s="198"/>
      <c r="AS21" s="77"/>
      <c r="AT21" s="69" t="s">
        <v>38</v>
      </c>
      <c r="AU21" s="78"/>
      <c r="AV21" s="199"/>
      <c r="AW21" s="199"/>
      <c r="AX21" s="199"/>
      <c r="AY21" s="199"/>
      <c r="AZ21" s="199"/>
      <c r="BA21" s="199"/>
      <c r="BB21" s="62"/>
    </row>
    <row r="22" spans="1:54" ht="13.5" customHeight="1">
      <c r="A22" s="212"/>
      <c r="B22" s="63" t="s">
        <v>45</v>
      </c>
      <c r="C22" s="51"/>
      <c r="D22" s="52"/>
      <c r="E22" s="207"/>
      <c r="F22" s="207"/>
      <c r="G22" s="207"/>
      <c r="H22" s="207"/>
      <c r="I22" s="207"/>
      <c r="J22" s="207"/>
      <c r="K22" s="71">
        <f>IF(ISNUMBER(K21),IF(K21&gt;2,1,0),"")</f>
        <v>1</v>
      </c>
      <c r="L22" s="72" t="s">
        <v>38</v>
      </c>
      <c r="M22" s="73">
        <f>IF(ISNUMBER(M21),IF(M21&gt;2,1,0),"")</f>
        <v>0</v>
      </c>
      <c r="N22" s="208"/>
      <c r="O22" s="208"/>
      <c r="P22" s="208"/>
      <c r="Q22" s="208"/>
      <c r="R22" s="208"/>
      <c r="S22" s="208"/>
      <c r="T22" s="74"/>
      <c r="U22" s="91"/>
      <c r="V22" s="207"/>
      <c r="W22" s="207"/>
      <c r="X22" s="207"/>
      <c r="Y22" s="207"/>
      <c r="Z22" s="207"/>
      <c r="AA22" s="207"/>
      <c r="AB22" s="71">
        <f>IF(ISNUMBER(AB21),IF(AB21&gt;2,1,0),"")</f>
        <v>1</v>
      </c>
      <c r="AC22" s="72" t="s">
        <v>38</v>
      </c>
      <c r="AD22" s="73">
        <f>IF(ISNUMBER(AD21),IF(AD21&gt;2,1,0),"")</f>
        <v>0</v>
      </c>
      <c r="AE22" s="208"/>
      <c r="AF22" s="208"/>
      <c r="AG22" s="208"/>
      <c r="AH22" s="208"/>
      <c r="AI22" s="208"/>
      <c r="AJ22" s="208"/>
      <c r="AK22" s="74"/>
      <c r="AL22" s="58"/>
      <c r="AM22" s="198"/>
      <c r="AN22" s="198"/>
      <c r="AO22" s="198"/>
      <c r="AP22" s="198"/>
      <c r="AQ22" s="198"/>
      <c r="AR22" s="198"/>
      <c r="AS22" s="79"/>
      <c r="AT22" s="65" t="s">
        <v>38</v>
      </c>
      <c r="AU22" s="80"/>
      <c r="AV22" s="199"/>
      <c r="AW22" s="199"/>
      <c r="AX22" s="199"/>
      <c r="AY22" s="199"/>
      <c r="AZ22" s="199"/>
      <c r="BA22" s="199"/>
      <c r="BB22" s="62"/>
    </row>
    <row r="23" spans="1:54" ht="13.5" customHeight="1">
      <c r="A23" s="81"/>
      <c r="B23" s="82"/>
      <c r="C23" s="83"/>
      <c r="D23" s="84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5"/>
      <c r="U23" s="84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5"/>
      <c r="AL23" s="86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8"/>
    </row>
    <row r="24" spans="1:54" ht="13.5" customHeight="1">
      <c r="A24" s="212" t="s">
        <v>47</v>
      </c>
      <c r="B24" s="39"/>
      <c r="C24" s="40"/>
      <c r="D24" s="213" t="str">
        <f>INDEX(GroupA!$C$4:$C$10,MATCH(K24,GroupA!$A$4:$A$10,0))</f>
        <v>Wigginton PC</v>
      </c>
      <c r="E24" s="213"/>
      <c r="F24" s="213"/>
      <c r="G24" s="213"/>
      <c r="H24" s="213"/>
      <c r="I24" s="213"/>
      <c r="J24" s="213"/>
      <c r="K24" s="41" t="s">
        <v>17</v>
      </c>
      <c r="L24" s="42"/>
      <c r="M24" s="41" t="s">
        <v>26</v>
      </c>
      <c r="N24" s="214" t="str">
        <f>INDEX(GroupA!$C$4:$C$10,MATCH(M24,GroupA!$A$4:$A$10,0))</f>
        <v>Rayne Swan PC</v>
      </c>
      <c r="O24" s="214"/>
      <c r="P24" s="214"/>
      <c r="Q24" s="214"/>
      <c r="R24" s="214"/>
      <c r="S24" s="214"/>
      <c r="T24" s="214"/>
      <c r="U24" s="213" t="str">
        <f>INDEX(GroupA!$C$4:$C$10,MATCH(AB24,GroupA!$A$4:$A$10,0))</f>
        <v>Half Crown PC</v>
      </c>
      <c r="V24" s="213"/>
      <c r="W24" s="213"/>
      <c r="X24" s="213"/>
      <c r="Y24" s="213"/>
      <c r="Z24" s="213"/>
      <c r="AA24" s="213"/>
      <c r="AB24" s="41" t="s">
        <v>20</v>
      </c>
      <c r="AC24" s="42"/>
      <c r="AD24" s="41" t="s">
        <v>23</v>
      </c>
      <c r="AE24" s="214" t="str">
        <f>INDEX(GroupA!$C$4:$C$10,MATCH(AD24,GroupA!$A$4:$A$10,0))</f>
        <v>Sports Bar PC</v>
      </c>
      <c r="AF24" s="214"/>
      <c r="AG24" s="214"/>
      <c r="AH24" s="214"/>
      <c r="AI24" s="214"/>
      <c r="AJ24" s="214"/>
      <c r="AK24" s="214"/>
      <c r="AL24" s="206" t="e">
        <f>INDEX(GroupA!$C$4:$C$10,MATCH(AS24,GroupA!$A$4:$A$10,0))</f>
        <v>#N/A</v>
      </c>
      <c r="AM24" s="206"/>
      <c r="AN24" s="206"/>
      <c r="AO24" s="206"/>
      <c r="AP24" s="206"/>
      <c r="AQ24" s="206"/>
      <c r="AR24" s="206"/>
      <c r="AS24" s="43"/>
      <c r="AT24" s="44"/>
      <c r="AU24" s="43"/>
      <c r="AV24" s="203" t="e">
        <f>INDEX(GroupA!$C$4:$C$10,MATCH(AU24,GroupA!$A$4:$A$10,0))</f>
        <v>#N/A</v>
      </c>
      <c r="AW24" s="203"/>
      <c r="AX24" s="203"/>
      <c r="AY24" s="203"/>
      <c r="AZ24" s="203"/>
      <c r="BA24" s="203"/>
      <c r="BB24" s="203"/>
    </row>
    <row r="25" spans="1:54" ht="13.5" customHeight="1">
      <c r="A25" s="212"/>
      <c r="B25" s="45"/>
      <c r="C25" s="46"/>
      <c r="D25" s="47"/>
      <c r="E25" s="210" t="s">
        <v>35</v>
      </c>
      <c r="F25" s="210"/>
      <c r="G25" s="210"/>
      <c r="H25" s="210"/>
      <c r="I25" s="210"/>
      <c r="J25" s="210"/>
      <c r="K25" s="211" t="s">
        <v>36</v>
      </c>
      <c r="L25" s="211"/>
      <c r="M25" s="211"/>
      <c r="N25" s="210" t="s">
        <v>35</v>
      </c>
      <c r="O25" s="210"/>
      <c r="P25" s="210"/>
      <c r="Q25" s="210"/>
      <c r="R25" s="210"/>
      <c r="S25" s="210"/>
      <c r="T25" s="46"/>
      <c r="U25" s="47"/>
      <c r="V25" s="210" t="s">
        <v>35</v>
      </c>
      <c r="W25" s="210"/>
      <c r="X25" s="210"/>
      <c r="Y25" s="210"/>
      <c r="Z25" s="210"/>
      <c r="AA25" s="210"/>
      <c r="AB25" s="211" t="s">
        <v>36</v>
      </c>
      <c r="AC25" s="211"/>
      <c r="AD25" s="211"/>
      <c r="AE25" s="210" t="s">
        <v>35</v>
      </c>
      <c r="AF25" s="210"/>
      <c r="AG25" s="210"/>
      <c r="AH25" s="210"/>
      <c r="AI25" s="210"/>
      <c r="AJ25" s="210"/>
      <c r="AK25" s="46"/>
      <c r="AL25" s="48"/>
      <c r="AM25" s="204" t="s">
        <v>35</v>
      </c>
      <c r="AN25" s="204"/>
      <c r="AO25" s="204"/>
      <c r="AP25" s="204"/>
      <c r="AQ25" s="204"/>
      <c r="AR25" s="204"/>
      <c r="AS25" s="204" t="s">
        <v>36</v>
      </c>
      <c r="AT25" s="204"/>
      <c r="AU25" s="204"/>
      <c r="AV25" s="204" t="s">
        <v>35</v>
      </c>
      <c r="AW25" s="204"/>
      <c r="AX25" s="204"/>
      <c r="AY25" s="204"/>
      <c r="AZ25" s="204"/>
      <c r="BA25" s="204"/>
      <c r="BB25" s="49"/>
    </row>
    <row r="26" spans="1:54" ht="13.5" customHeight="1">
      <c r="A26" s="212"/>
      <c r="B26" s="50" t="s">
        <v>37</v>
      </c>
      <c r="C26" s="51"/>
      <c r="D26" s="52"/>
      <c r="E26" s="209" t="s">
        <v>7</v>
      </c>
      <c r="F26" s="209"/>
      <c r="G26" s="209" t="s">
        <v>10</v>
      </c>
      <c r="H26" s="209"/>
      <c r="I26" s="209" t="s">
        <v>6</v>
      </c>
      <c r="J26" s="209"/>
      <c r="K26" s="53">
        <v>13</v>
      </c>
      <c r="L26" s="54" t="s">
        <v>38</v>
      </c>
      <c r="M26" s="55">
        <v>11</v>
      </c>
      <c r="N26" s="209" t="s">
        <v>5</v>
      </c>
      <c r="O26" s="209"/>
      <c r="P26" s="209" t="s">
        <v>10</v>
      </c>
      <c r="Q26" s="209"/>
      <c r="R26" s="209" t="s">
        <v>7</v>
      </c>
      <c r="S26" s="209"/>
      <c r="T26" s="89"/>
      <c r="U26" s="90"/>
      <c r="V26" s="209" t="s">
        <v>7</v>
      </c>
      <c r="W26" s="209"/>
      <c r="X26" s="209" t="s">
        <v>9</v>
      </c>
      <c r="Y26" s="209"/>
      <c r="Z26" s="209" t="s">
        <v>11</v>
      </c>
      <c r="AA26" s="209"/>
      <c r="AB26" s="53">
        <v>13</v>
      </c>
      <c r="AC26" s="54" t="s">
        <v>38</v>
      </c>
      <c r="AD26" s="55">
        <v>11</v>
      </c>
      <c r="AE26" s="209" t="s">
        <v>6</v>
      </c>
      <c r="AF26" s="209"/>
      <c r="AG26" s="209" t="s">
        <v>5</v>
      </c>
      <c r="AH26" s="209"/>
      <c r="AI26" s="209" t="s">
        <v>9</v>
      </c>
      <c r="AJ26" s="209"/>
      <c r="AK26" s="74"/>
      <c r="AL26" s="58"/>
      <c r="AM26" s="202"/>
      <c r="AN26" s="202"/>
      <c r="AO26" s="202"/>
      <c r="AP26" s="202"/>
      <c r="AQ26" s="202"/>
      <c r="AR26" s="202"/>
      <c r="AS26" s="59"/>
      <c r="AT26" s="60" t="s">
        <v>38</v>
      </c>
      <c r="AU26" s="61"/>
      <c r="AV26" s="202"/>
      <c r="AW26" s="202"/>
      <c r="AX26" s="202"/>
      <c r="AY26" s="202"/>
      <c r="AZ26" s="202"/>
      <c r="BA26" s="202"/>
      <c r="BB26" s="62"/>
    </row>
    <row r="27" spans="1:54" ht="13.5" customHeight="1">
      <c r="A27" s="212"/>
      <c r="B27" s="63" t="s">
        <v>39</v>
      </c>
      <c r="C27" s="51"/>
      <c r="D27" s="52"/>
      <c r="E27" s="209" t="s">
        <v>8</v>
      </c>
      <c r="F27" s="209"/>
      <c r="G27" s="209" t="s">
        <v>9</v>
      </c>
      <c r="H27" s="209"/>
      <c r="I27" s="209" t="s">
        <v>5</v>
      </c>
      <c r="J27" s="209"/>
      <c r="K27" s="53">
        <v>13</v>
      </c>
      <c r="L27" s="54" t="s">
        <v>38</v>
      </c>
      <c r="M27" s="55">
        <v>12</v>
      </c>
      <c r="N27" s="209" t="s">
        <v>6</v>
      </c>
      <c r="O27" s="209"/>
      <c r="P27" s="209" t="s">
        <v>9</v>
      </c>
      <c r="Q27" s="209"/>
      <c r="R27" s="209" t="s">
        <v>12</v>
      </c>
      <c r="S27" s="209"/>
      <c r="T27" s="89"/>
      <c r="U27" s="90"/>
      <c r="V27" s="209" t="s">
        <v>8</v>
      </c>
      <c r="W27" s="209"/>
      <c r="X27" s="209" t="s">
        <v>5</v>
      </c>
      <c r="Y27" s="209"/>
      <c r="Z27" s="209" t="s">
        <v>12</v>
      </c>
      <c r="AA27" s="209"/>
      <c r="AB27" s="53">
        <v>13</v>
      </c>
      <c r="AC27" s="54" t="s">
        <v>38</v>
      </c>
      <c r="AD27" s="55">
        <v>3</v>
      </c>
      <c r="AE27" s="209" t="s">
        <v>7</v>
      </c>
      <c r="AF27" s="209"/>
      <c r="AG27" s="209" t="s">
        <v>8</v>
      </c>
      <c r="AH27" s="209"/>
      <c r="AI27" s="209" t="s">
        <v>11</v>
      </c>
      <c r="AJ27" s="209"/>
      <c r="AK27" s="74"/>
      <c r="AL27" s="58"/>
      <c r="AM27" s="200"/>
      <c r="AN27" s="200"/>
      <c r="AO27" s="200"/>
      <c r="AP27" s="200"/>
      <c r="AQ27" s="200"/>
      <c r="AR27" s="200"/>
      <c r="AS27" s="64"/>
      <c r="AT27" s="65" t="s">
        <v>38</v>
      </c>
      <c r="AU27" s="66"/>
      <c r="AV27" s="200"/>
      <c r="AW27" s="200"/>
      <c r="AX27" s="200"/>
      <c r="AY27" s="200"/>
      <c r="AZ27" s="200"/>
      <c r="BA27" s="200"/>
      <c r="BB27" s="62"/>
    </row>
    <row r="28" spans="1:54" ht="13.5" customHeight="1">
      <c r="A28" s="212"/>
      <c r="B28" s="50" t="s">
        <v>40</v>
      </c>
      <c r="C28" s="51"/>
      <c r="D28" s="52"/>
      <c r="E28" s="209" t="s">
        <v>9</v>
      </c>
      <c r="F28" s="209"/>
      <c r="G28" s="209"/>
      <c r="H28" s="209" t="s">
        <v>7</v>
      </c>
      <c r="I28" s="209"/>
      <c r="J28" s="209"/>
      <c r="K28" s="53">
        <v>7</v>
      </c>
      <c r="L28" s="54" t="s">
        <v>38</v>
      </c>
      <c r="M28" s="55">
        <v>13</v>
      </c>
      <c r="N28" s="209" t="s">
        <v>9</v>
      </c>
      <c r="O28" s="209"/>
      <c r="P28" s="209"/>
      <c r="Q28" s="209" t="s">
        <v>10</v>
      </c>
      <c r="R28" s="209"/>
      <c r="S28" s="209"/>
      <c r="T28" s="89"/>
      <c r="U28" s="90"/>
      <c r="V28" s="209" t="s">
        <v>8</v>
      </c>
      <c r="W28" s="209"/>
      <c r="X28" s="209"/>
      <c r="Y28" s="209" t="s">
        <v>12</v>
      </c>
      <c r="Z28" s="209"/>
      <c r="AA28" s="209"/>
      <c r="AB28" s="53">
        <v>1</v>
      </c>
      <c r="AC28" s="54" t="s">
        <v>38</v>
      </c>
      <c r="AD28" s="55">
        <v>7</v>
      </c>
      <c r="AE28" s="209" t="s">
        <v>5</v>
      </c>
      <c r="AF28" s="209"/>
      <c r="AG28" s="209"/>
      <c r="AH28" s="209" t="s">
        <v>9</v>
      </c>
      <c r="AI28" s="209"/>
      <c r="AJ28" s="209"/>
      <c r="AK28" s="74"/>
      <c r="AL28" s="58"/>
      <c r="AM28" s="202"/>
      <c r="AN28" s="202"/>
      <c r="AO28" s="202"/>
      <c r="AP28" s="202"/>
      <c r="AQ28" s="202"/>
      <c r="AR28" s="202"/>
      <c r="AS28" s="59"/>
      <c r="AT28" s="60" t="s">
        <v>38</v>
      </c>
      <c r="AU28" s="61"/>
      <c r="AV28" s="202"/>
      <c r="AW28" s="202"/>
      <c r="AX28" s="202"/>
      <c r="AY28" s="202"/>
      <c r="AZ28" s="202"/>
      <c r="BA28" s="202"/>
      <c r="BB28" s="62"/>
    </row>
    <row r="29" spans="1:54" ht="13.5" customHeight="1">
      <c r="A29" s="212"/>
      <c r="B29" s="67" t="s">
        <v>41</v>
      </c>
      <c r="C29" s="51"/>
      <c r="D29" s="52"/>
      <c r="E29" s="209" t="s">
        <v>8</v>
      </c>
      <c r="F29" s="209"/>
      <c r="G29" s="209"/>
      <c r="H29" s="209" t="s">
        <v>5</v>
      </c>
      <c r="I29" s="209"/>
      <c r="J29" s="209"/>
      <c r="K29" s="53">
        <v>13</v>
      </c>
      <c r="L29" s="54" t="s">
        <v>38</v>
      </c>
      <c r="M29" s="55">
        <v>9</v>
      </c>
      <c r="N29" s="209" t="s">
        <v>6</v>
      </c>
      <c r="O29" s="209"/>
      <c r="P29" s="209"/>
      <c r="Q29" s="209" t="s">
        <v>7</v>
      </c>
      <c r="R29" s="209"/>
      <c r="S29" s="209"/>
      <c r="T29" s="89"/>
      <c r="U29" s="90"/>
      <c r="V29" s="209" t="s">
        <v>9</v>
      </c>
      <c r="W29" s="209"/>
      <c r="X29" s="209"/>
      <c r="Y29" s="209" t="s">
        <v>11</v>
      </c>
      <c r="Z29" s="209"/>
      <c r="AA29" s="209"/>
      <c r="AB29" s="53">
        <v>12</v>
      </c>
      <c r="AC29" s="54" t="s">
        <v>38</v>
      </c>
      <c r="AD29" s="55">
        <v>4</v>
      </c>
      <c r="AE29" s="209" t="s">
        <v>6</v>
      </c>
      <c r="AF29" s="209"/>
      <c r="AG29" s="209"/>
      <c r="AH29" s="209" t="s">
        <v>8</v>
      </c>
      <c r="AI29" s="209"/>
      <c r="AJ29" s="209"/>
      <c r="AK29" s="74"/>
      <c r="AL29" s="58"/>
      <c r="AM29" s="201"/>
      <c r="AN29" s="201"/>
      <c r="AO29" s="201"/>
      <c r="AP29" s="201"/>
      <c r="AQ29" s="201"/>
      <c r="AR29" s="201"/>
      <c r="AS29" s="68"/>
      <c r="AT29" s="69" t="s">
        <v>38</v>
      </c>
      <c r="AU29" s="70"/>
      <c r="AV29" s="201"/>
      <c r="AW29" s="201"/>
      <c r="AX29" s="201"/>
      <c r="AY29" s="201"/>
      <c r="AZ29" s="201"/>
      <c r="BA29" s="201"/>
      <c r="BB29" s="62"/>
    </row>
    <row r="30" spans="1:54" ht="13.5" customHeight="1">
      <c r="A30" s="212"/>
      <c r="B30" s="63" t="s">
        <v>42</v>
      </c>
      <c r="C30" s="51"/>
      <c r="D30" s="52"/>
      <c r="E30" s="209" t="s">
        <v>10</v>
      </c>
      <c r="F30" s="209"/>
      <c r="G30" s="209"/>
      <c r="H30" s="209" t="s">
        <v>6</v>
      </c>
      <c r="I30" s="209"/>
      <c r="J30" s="209"/>
      <c r="K30" s="53">
        <v>10</v>
      </c>
      <c r="L30" s="54" t="s">
        <v>38</v>
      </c>
      <c r="M30" s="55">
        <v>13</v>
      </c>
      <c r="N30" s="209" t="s">
        <v>12</v>
      </c>
      <c r="O30" s="209"/>
      <c r="P30" s="209"/>
      <c r="Q30" s="209" t="s">
        <v>5</v>
      </c>
      <c r="R30" s="209"/>
      <c r="S30" s="209"/>
      <c r="T30" s="89"/>
      <c r="U30" s="90"/>
      <c r="V30" s="209" t="s">
        <v>5</v>
      </c>
      <c r="W30" s="209"/>
      <c r="X30" s="209"/>
      <c r="Y30" s="209" t="s">
        <v>7</v>
      </c>
      <c r="Z30" s="209"/>
      <c r="AA30" s="209"/>
      <c r="AB30" s="53">
        <v>13</v>
      </c>
      <c r="AC30" s="54" t="s">
        <v>38</v>
      </c>
      <c r="AD30" s="55">
        <v>4</v>
      </c>
      <c r="AE30" s="209" t="s">
        <v>10</v>
      </c>
      <c r="AF30" s="209"/>
      <c r="AG30" s="209"/>
      <c r="AH30" s="209" t="s">
        <v>11</v>
      </c>
      <c r="AI30" s="209"/>
      <c r="AJ30" s="209"/>
      <c r="AK30" s="74"/>
      <c r="AL30" s="58"/>
      <c r="AM30" s="200"/>
      <c r="AN30" s="200"/>
      <c r="AO30" s="200"/>
      <c r="AP30" s="200"/>
      <c r="AQ30" s="200"/>
      <c r="AR30" s="200"/>
      <c r="AS30" s="64"/>
      <c r="AT30" s="65" t="s">
        <v>38</v>
      </c>
      <c r="AU30" s="66"/>
      <c r="AV30" s="200"/>
      <c r="AW30" s="200"/>
      <c r="AX30" s="200"/>
      <c r="AY30" s="200"/>
      <c r="AZ30" s="200"/>
      <c r="BA30" s="200"/>
      <c r="BB30" s="62"/>
    </row>
    <row r="31" spans="1:54" ht="13.5" customHeight="1">
      <c r="A31" s="212"/>
      <c r="B31" s="50" t="s">
        <v>43</v>
      </c>
      <c r="C31" s="51"/>
      <c r="D31" s="52"/>
      <c r="E31" s="207" t="str">
        <f>K24</f>
        <v>A1</v>
      </c>
      <c r="F31" s="207"/>
      <c r="G31" s="207"/>
      <c r="H31" s="207"/>
      <c r="I31" s="207"/>
      <c r="J31" s="207"/>
      <c r="K31" s="71">
        <f>IF(COUNT(K26:K30)=5,SUM(K26:K30),"")</f>
        <v>56</v>
      </c>
      <c r="L31" s="72" t="s">
        <v>38</v>
      </c>
      <c r="M31" s="73">
        <f>IF(COUNT(M26:M30)=5,SUM(M26:M30),"")</f>
        <v>58</v>
      </c>
      <c r="N31" s="208" t="str">
        <f>M24</f>
        <v>A4</v>
      </c>
      <c r="O31" s="208"/>
      <c r="P31" s="208"/>
      <c r="Q31" s="208"/>
      <c r="R31" s="208"/>
      <c r="S31" s="208"/>
      <c r="T31" s="74"/>
      <c r="U31" s="91"/>
      <c r="V31" s="207" t="str">
        <f>AB24</f>
        <v>A2</v>
      </c>
      <c r="W31" s="207"/>
      <c r="X31" s="207"/>
      <c r="Y31" s="207"/>
      <c r="Z31" s="207"/>
      <c r="AA31" s="207"/>
      <c r="AB31" s="71">
        <f>IF(COUNT(AB26:AB30)=5,SUM(AB26:AB30),"")</f>
        <v>52</v>
      </c>
      <c r="AC31" s="72" t="s">
        <v>38</v>
      </c>
      <c r="AD31" s="73">
        <f>IF(COUNT(AD26:AD30)=5,SUM(AD26:AD30),"")</f>
        <v>29</v>
      </c>
      <c r="AE31" s="208" t="str">
        <f>AD24</f>
        <v>A3</v>
      </c>
      <c r="AF31" s="208"/>
      <c r="AG31" s="208"/>
      <c r="AH31" s="208"/>
      <c r="AI31" s="208"/>
      <c r="AJ31" s="208"/>
      <c r="AK31" s="74"/>
      <c r="AL31" s="58"/>
      <c r="AM31" s="198">
        <f>AS24</f>
        <v>0</v>
      </c>
      <c r="AN31" s="198"/>
      <c r="AO31" s="198"/>
      <c r="AP31" s="198"/>
      <c r="AQ31" s="198"/>
      <c r="AR31" s="198"/>
      <c r="AS31" s="75">
        <f>IF(COUNT(AS26:AS30)=5,SUM(AS26:AS30),"")</f>
      </c>
      <c r="AT31" s="60" t="s">
        <v>38</v>
      </c>
      <c r="AU31" s="76">
        <f>IF(COUNT(AU26:AU30)=5,SUM(AU26:AU30),"")</f>
      </c>
      <c r="AV31" s="199">
        <f>AU24</f>
        <v>0</v>
      </c>
      <c r="AW31" s="199"/>
      <c r="AX31" s="199"/>
      <c r="AY31" s="199"/>
      <c r="AZ31" s="199"/>
      <c r="BA31" s="199"/>
      <c r="BB31" s="62"/>
    </row>
    <row r="32" spans="1:54" ht="13.5" customHeight="1">
      <c r="A32" s="212"/>
      <c r="B32" s="67" t="s">
        <v>44</v>
      </c>
      <c r="C32" s="51"/>
      <c r="D32" s="52"/>
      <c r="E32" s="207"/>
      <c r="F32" s="207"/>
      <c r="G32" s="207"/>
      <c r="H32" s="207"/>
      <c r="I32" s="207"/>
      <c r="J32" s="207"/>
      <c r="K32" s="71">
        <f>IF(ISNUMBER(K31),COUNTIF(K26:K30,13),"")</f>
        <v>3</v>
      </c>
      <c r="L32" s="72" t="s">
        <v>38</v>
      </c>
      <c r="M32" s="73">
        <f>IF(ISNUMBER(M31),COUNTIF(M26:M30,13),"")</f>
        <v>2</v>
      </c>
      <c r="N32" s="208"/>
      <c r="O32" s="208"/>
      <c r="P32" s="208"/>
      <c r="Q32" s="208"/>
      <c r="R32" s="208"/>
      <c r="S32" s="208"/>
      <c r="T32" s="74"/>
      <c r="U32" s="91"/>
      <c r="V32" s="207"/>
      <c r="W32" s="207"/>
      <c r="X32" s="207"/>
      <c r="Y32" s="207"/>
      <c r="Z32" s="207"/>
      <c r="AA32" s="207"/>
      <c r="AB32" s="71">
        <f>IF(ISNUMBER(AB31),COUNTIF(AB26:AB30,13),"")</f>
        <v>3</v>
      </c>
      <c r="AC32" s="72" t="s">
        <v>38</v>
      </c>
      <c r="AD32" s="73">
        <f>IF(ISNUMBER(AD31),COUNTIF(AD26:AD30,13),"")</f>
        <v>0</v>
      </c>
      <c r="AE32" s="208"/>
      <c r="AF32" s="208"/>
      <c r="AG32" s="208"/>
      <c r="AH32" s="208"/>
      <c r="AI32" s="208"/>
      <c r="AJ32" s="208"/>
      <c r="AK32" s="74"/>
      <c r="AL32" s="58"/>
      <c r="AM32" s="198"/>
      <c r="AN32" s="198"/>
      <c r="AO32" s="198"/>
      <c r="AP32" s="198"/>
      <c r="AQ32" s="198"/>
      <c r="AR32" s="198"/>
      <c r="AS32" s="77"/>
      <c r="AT32" s="69" t="s">
        <v>38</v>
      </c>
      <c r="AU32" s="78"/>
      <c r="AV32" s="199"/>
      <c r="AW32" s="199"/>
      <c r="AX32" s="199"/>
      <c r="AY32" s="199"/>
      <c r="AZ32" s="199"/>
      <c r="BA32" s="199"/>
      <c r="BB32" s="62"/>
    </row>
    <row r="33" spans="1:54" ht="13.5" customHeight="1">
      <c r="A33" s="212"/>
      <c r="B33" s="63" t="s">
        <v>45</v>
      </c>
      <c r="C33" s="51"/>
      <c r="D33" s="52"/>
      <c r="E33" s="207"/>
      <c r="F33" s="207"/>
      <c r="G33" s="207"/>
      <c r="H33" s="207"/>
      <c r="I33" s="207"/>
      <c r="J33" s="207"/>
      <c r="K33" s="71">
        <f>IF(ISNUMBER(K32),IF(K32&gt;2,1,0),"")</f>
        <v>1</v>
      </c>
      <c r="L33" s="72" t="s">
        <v>38</v>
      </c>
      <c r="M33" s="73">
        <f>IF(ISNUMBER(M32),IF(M32&gt;2,1,0),"")</f>
        <v>0</v>
      </c>
      <c r="N33" s="208"/>
      <c r="O33" s="208"/>
      <c r="P33" s="208"/>
      <c r="Q33" s="208"/>
      <c r="R33" s="208"/>
      <c r="S33" s="208"/>
      <c r="T33" s="74"/>
      <c r="U33" s="91"/>
      <c r="V33" s="207"/>
      <c r="W33" s="207"/>
      <c r="X33" s="207"/>
      <c r="Y33" s="207"/>
      <c r="Z33" s="207"/>
      <c r="AA33" s="207"/>
      <c r="AB33" s="71">
        <f>IF(ISNUMBER(AB32),IF(AB32&gt;2,1,0),"")</f>
        <v>1</v>
      </c>
      <c r="AC33" s="72" t="s">
        <v>38</v>
      </c>
      <c r="AD33" s="73">
        <f>IF(ISNUMBER(AD32),IF(AD32&gt;2,1,0),"")</f>
        <v>0</v>
      </c>
      <c r="AE33" s="208"/>
      <c r="AF33" s="208"/>
      <c r="AG33" s="208"/>
      <c r="AH33" s="208"/>
      <c r="AI33" s="208"/>
      <c r="AJ33" s="208"/>
      <c r="AK33" s="74"/>
      <c r="AL33" s="58"/>
      <c r="AM33" s="198"/>
      <c r="AN33" s="198"/>
      <c r="AO33" s="198"/>
      <c r="AP33" s="198"/>
      <c r="AQ33" s="198"/>
      <c r="AR33" s="198"/>
      <c r="AS33" s="79"/>
      <c r="AT33" s="65" t="s">
        <v>38</v>
      </c>
      <c r="AU33" s="80"/>
      <c r="AV33" s="199"/>
      <c r="AW33" s="199"/>
      <c r="AX33" s="199"/>
      <c r="AY33" s="199"/>
      <c r="AZ33" s="199"/>
      <c r="BA33" s="199"/>
      <c r="BB33" s="62"/>
    </row>
    <row r="34" spans="1:54" ht="13.5" customHeight="1">
      <c r="A34" s="81"/>
      <c r="B34" s="82"/>
      <c r="C34" s="83"/>
      <c r="D34" s="84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5"/>
      <c r="U34" s="84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5"/>
      <c r="AL34" s="86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</row>
    <row r="35" spans="1:54" ht="13.5" customHeight="1" hidden="1">
      <c r="A35" s="205" t="s">
        <v>48</v>
      </c>
      <c r="B35" s="92"/>
      <c r="C35" s="93"/>
      <c r="D35" s="206" t="e">
        <f>INDEX(GroupA!$C$4:$C$10,MATCH(K35,GroupA!$A$4:$A$10,0))</f>
        <v>#N/A</v>
      </c>
      <c r="E35" s="206"/>
      <c r="F35" s="206"/>
      <c r="G35" s="206"/>
      <c r="H35" s="206"/>
      <c r="I35" s="206"/>
      <c r="J35" s="206"/>
      <c r="K35" s="43"/>
      <c r="L35" s="44"/>
      <c r="M35" s="43"/>
      <c r="N35" s="203" t="e">
        <f>INDEX(GroupA!$C$4:$C$10,MATCH(M35,GroupA!$A$4:$A$10,0))</f>
        <v>#N/A</v>
      </c>
      <c r="O35" s="203"/>
      <c r="P35" s="203"/>
      <c r="Q35" s="203"/>
      <c r="R35" s="203"/>
      <c r="S35" s="203"/>
      <c r="T35" s="203"/>
      <c r="U35" s="206" t="e">
        <f>INDEX(GroupA!$C$4:$C$10,MATCH(AB35,GroupA!$A$4:$A$10,0))</f>
        <v>#N/A</v>
      </c>
      <c r="V35" s="206"/>
      <c r="W35" s="206"/>
      <c r="X35" s="206"/>
      <c r="Y35" s="206"/>
      <c r="Z35" s="206"/>
      <c r="AA35" s="206"/>
      <c r="AB35" s="43"/>
      <c r="AC35" s="44"/>
      <c r="AD35" s="43"/>
      <c r="AE35" s="203" t="e">
        <f>INDEX(GroupA!$C$4:$C$10,MATCH(AD35,GroupA!$A$4:$A$10,0))</f>
        <v>#N/A</v>
      </c>
      <c r="AF35" s="203"/>
      <c r="AG35" s="203"/>
      <c r="AH35" s="203"/>
      <c r="AI35" s="203"/>
      <c r="AJ35" s="203"/>
      <c r="AK35" s="203"/>
      <c r="AL35" s="206" t="e">
        <f>INDEX(GroupA!$C$4:$C$10,MATCH(AS35,GroupA!$A$4:$A$10,0))</f>
        <v>#N/A</v>
      </c>
      <c r="AM35" s="206"/>
      <c r="AN35" s="206"/>
      <c r="AO35" s="206"/>
      <c r="AP35" s="206"/>
      <c r="AQ35" s="206"/>
      <c r="AR35" s="206"/>
      <c r="AS35" s="43"/>
      <c r="AT35" s="44"/>
      <c r="AU35" s="43"/>
      <c r="AV35" s="203" t="e">
        <f>INDEX(GroupA!$C$4:$C$10,MATCH(AU35,GroupA!$A$4:$A$10,0))</f>
        <v>#N/A</v>
      </c>
      <c r="AW35" s="203"/>
      <c r="AX35" s="203"/>
      <c r="AY35" s="203"/>
      <c r="AZ35" s="203"/>
      <c r="BA35" s="203"/>
      <c r="BB35" s="203"/>
    </row>
    <row r="36" spans="1:54" ht="13.5" customHeight="1" hidden="1">
      <c r="A36" s="205"/>
      <c r="B36" s="94"/>
      <c r="C36" s="49"/>
      <c r="D36" s="48"/>
      <c r="E36" s="204" t="s">
        <v>35</v>
      </c>
      <c r="F36" s="204"/>
      <c r="G36" s="204"/>
      <c r="H36" s="204"/>
      <c r="I36" s="204"/>
      <c r="J36" s="204"/>
      <c r="K36" s="204" t="s">
        <v>36</v>
      </c>
      <c r="L36" s="204"/>
      <c r="M36" s="204"/>
      <c r="N36" s="204" t="s">
        <v>35</v>
      </c>
      <c r="O36" s="204"/>
      <c r="P36" s="204"/>
      <c r="Q36" s="204"/>
      <c r="R36" s="204"/>
      <c r="S36" s="204"/>
      <c r="T36" s="49"/>
      <c r="U36" s="48"/>
      <c r="V36" s="204" t="s">
        <v>35</v>
      </c>
      <c r="W36" s="204"/>
      <c r="X36" s="204"/>
      <c r="Y36" s="204"/>
      <c r="Z36" s="204"/>
      <c r="AA36" s="204"/>
      <c r="AB36" s="204" t="s">
        <v>36</v>
      </c>
      <c r="AC36" s="204"/>
      <c r="AD36" s="204"/>
      <c r="AE36" s="204" t="s">
        <v>35</v>
      </c>
      <c r="AF36" s="204"/>
      <c r="AG36" s="204"/>
      <c r="AH36" s="204"/>
      <c r="AI36" s="204"/>
      <c r="AJ36" s="204"/>
      <c r="AK36" s="49"/>
      <c r="AL36" s="48"/>
      <c r="AM36" s="204" t="s">
        <v>35</v>
      </c>
      <c r="AN36" s="204"/>
      <c r="AO36" s="204"/>
      <c r="AP36" s="204"/>
      <c r="AQ36" s="204"/>
      <c r="AR36" s="204"/>
      <c r="AS36" s="204" t="s">
        <v>36</v>
      </c>
      <c r="AT36" s="204"/>
      <c r="AU36" s="204"/>
      <c r="AV36" s="204" t="s">
        <v>35</v>
      </c>
      <c r="AW36" s="204"/>
      <c r="AX36" s="204"/>
      <c r="AY36" s="204"/>
      <c r="AZ36" s="204"/>
      <c r="BA36" s="204"/>
      <c r="BB36" s="49"/>
    </row>
    <row r="37" spans="1:54" ht="13.5" customHeight="1" hidden="1">
      <c r="A37" s="205"/>
      <c r="B37" s="95" t="s">
        <v>37</v>
      </c>
      <c r="C37" s="96"/>
      <c r="D37" s="97"/>
      <c r="E37" s="202"/>
      <c r="F37" s="202"/>
      <c r="G37" s="202"/>
      <c r="H37" s="202"/>
      <c r="I37" s="202"/>
      <c r="J37" s="202"/>
      <c r="K37" s="59"/>
      <c r="L37" s="60" t="s">
        <v>38</v>
      </c>
      <c r="M37" s="61"/>
      <c r="N37" s="202"/>
      <c r="O37" s="202"/>
      <c r="P37" s="202"/>
      <c r="Q37" s="202"/>
      <c r="R37" s="202"/>
      <c r="S37" s="202"/>
      <c r="T37" s="62"/>
      <c r="U37" s="58"/>
      <c r="V37" s="202"/>
      <c r="W37" s="202"/>
      <c r="X37" s="202"/>
      <c r="Y37" s="202"/>
      <c r="Z37" s="202"/>
      <c r="AA37" s="202"/>
      <c r="AB37" s="59"/>
      <c r="AC37" s="60" t="s">
        <v>38</v>
      </c>
      <c r="AD37" s="61"/>
      <c r="AE37" s="202"/>
      <c r="AF37" s="202"/>
      <c r="AG37" s="202"/>
      <c r="AH37" s="202"/>
      <c r="AI37" s="202"/>
      <c r="AJ37" s="202"/>
      <c r="AK37" s="62"/>
      <c r="AL37" s="58"/>
      <c r="AM37" s="202"/>
      <c r="AN37" s="202"/>
      <c r="AO37" s="202"/>
      <c r="AP37" s="202"/>
      <c r="AQ37" s="202"/>
      <c r="AR37" s="202"/>
      <c r="AS37" s="59"/>
      <c r="AT37" s="60" t="s">
        <v>38</v>
      </c>
      <c r="AU37" s="61"/>
      <c r="AV37" s="202"/>
      <c r="AW37" s="202"/>
      <c r="AX37" s="202"/>
      <c r="AY37" s="202"/>
      <c r="AZ37" s="202"/>
      <c r="BA37" s="202"/>
      <c r="BB37" s="62"/>
    </row>
    <row r="38" spans="1:54" ht="13.5" customHeight="1" hidden="1">
      <c r="A38" s="205"/>
      <c r="B38" s="98" t="s">
        <v>39</v>
      </c>
      <c r="C38" s="96"/>
      <c r="D38" s="97"/>
      <c r="E38" s="200"/>
      <c r="F38" s="200"/>
      <c r="G38" s="200"/>
      <c r="H38" s="200"/>
      <c r="I38" s="200"/>
      <c r="J38" s="200"/>
      <c r="K38" s="64"/>
      <c r="L38" s="65" t="s">
        <v>38</v>
      </c>
      <c r="M38" s="66"/>
      <c r="N38" s="200"/>
      <c r="O38" s="200"/>
      <c r="P38" s="200"/>
      <c r="Q38" s="200"/>
      <c r="R38" s="200"/>
      <c r="S38" s="200"/>
      <c r="T38" s="62"/>
      <c r="U38" s="58"/>
      <c r="V38" s="200"/>
      <c r="W38" s="200"/>
      <c r="X38" s="200"/>
      <c r="Y38" s="200"/>
      <c r="Z38" s="200"/>
      <c r="AA38" s="200"/>
      <c r="AB38" s="64"/>
      <c r="AC38" s="65" t="s">
        <v>38</v>
      </c>
      <c r="AD38" s="66"/>
      <c r="AE38" s="200"/>
      <c r="AF38" s="200"/>
      <c r="AG38" s="200"/>
      <c r="AH38" s="200"/>
      <c r="AI38" s="200"/>
      <c r="AJ38" s="200"/>
      <c r="AK38" s="62"/>
      <c r="AL38" s="58"/>
      <c r="AM38" s="200"/>
      <c r="AN38" s="200"/>
      <c r="AO38" s="200"/>
      <c r="AP38" s="200"/>
      <c r="AQ38" s="200"/>
      <c r="AR38" s="200"/>
      <c r="AS38" s="64"/>
      <c r="AT38" s="65" t="s">
        <v>38</v>
      </c>
      <c r="AU38" s="66"/>
      <c r="AV38" s="200"/>
      <c r="AW38" s="200"/>
      <c r="AX38" s="200"/>
      <c r="AY38" s="200"/>
      <c r="AZ38" s="200"/>
      <c r="BA38" s="200"/>
      <c r="BB38" s="62"/>
    </row>
    <row r="39" spans="1:54" ht="13.5" customHeight="1" hidden="1">
      <c r="A39" s="205"/>
      <c r="B39" s="95" t="s">
        <v>40</v>
      </c>
      <c r="C39" s="96"/>
      <c r="D39" s="97"/>
      <c r="E39" s="202"/>
      <c r="F39" s="202"/>
      <c r="G39" s="202"/>
      <c r="H39" s="202"/>
      <c r="I39" s="202"/>
      <c r="J39" s="202"/>
      <c r="K39" s="59"/>
      <c r="L39" s="60" t="s">
        <v>38</v>
      </c>
      <c r="M39" s="61"/>
      <c r="N39" s="202"/>
      <c r="O39" s="202"/>
      <c r="P39" s="202"/>
      <c r="Q39" s="202"/>
      <c r="R39" s="202"/>
      <c r="S39" s="202"/>
      <c r="T39" s="62"/>
      <c r="U39" s="58"/>
      <c r="V39" s="202"/>
      <c r="W39" s="202"/>
      <c r="X39" s="202"/>
      <c r="Y39" s="202"/>
      <c r="Z39" s="202"/>
      <c r="AA39" s="202"/>
      <c r="AB39" s="59"/>
      <c r="AC39" s="60" t="s">
        <v>38</v>
      </c>
      <c r="AD39" s="61"/>
      <c r="AE39" s="202"/>
      <c r="AF39" s="202"/>
      <c r="AG39" s="202"/>
      <c r="AH39" s="202"/>
      <c r="AI39" s="202"/>
      <c r="AJ39" s="202"/>
      <c r="AK39" s="62"/>
      <c r="AL39" s="58"/>
      <c r="AM39" s="202"/>
      <c r="AN39" s="202"/>
      <c r="AO39" s="202"/>
      <c r="AP39" s="202"/>
      <c r="AQ39" s="202"/>
      <c r="AR39" s="202"/>
      <c r="AS39" s="59"/>
      <c r="AT39" s="60" t="s">
        <v>38</v>
      </c>
      <c r="AU39" s="61"/>
      <c r="AV39" s="202"/>
      <c r="AW39" s="202"/>
      <c r="AX39" s="202"/>
      <c r="AY39" s="202"/>
      <c r="AZ39" s="202"/>
      <c r="BA39" s="202"/>
      <c r="BB39" s="62"/>
    </row>
    <row r="40" spans="1:54" ht="13.5" customHeight="1" hidden="1">
      <c r="A40" s="205"/>
      <c r="B40" s="99" t="s">
        <v>41</v>
      </c>
      <c r="C40" s="96"/>
      <c r="D40" s="97"/>
      <c r="E40" s="201"/>
      <c r="F40" s="201"/>
      <c r="G40" s="201"/>
      <c r="H40" s="201"/>
      <c r="I40" s="201"/>
      <c r="J40" s="201"/>
      <c r="K40" s="68"/>
      <c r="L40" s="69" t="s">
        <v>38</v>
      </c>
      <c r="M40" s="70"/>
      <c r="N40" s="201"/>
      <c r="O40" s="201"/>
      <c r="P40" s="201"/>
      <c r="Q40" s="201"/>
      <c r="R40" s="201"/>
      <c r="S40" s="201"/>
      <c r="T40" s="62"/>
      <c r="U40" s="58"/>
      <c r="V40" s="201"/>
      <c r="W40" s="201"/>
      <c r="X40" s="201"/>
      <c r="Y40" s="201"/>
      <c r="Z40" s="201"/>
      <c r="AA40" s="201"/>
      <c r="AB40" s="68"/>
      <c r="AC40" s="69" t="s">
        <v>38</v>
      </c>
      <c r="AD40" s="70"/>
      <c r="AE40" s="201"/>
      <c r="AF40" s="201"/>
      <c r="AG40" s="201"/>
      <c r="AH40" s="201"/>
      <c r="AI40" s="201"/>
      <c r="AJ40" s="201"/>
      <c r="AK40" s="62"/>
      <c r="AL40" s="58"/>
      <c r="AM40" s="201"/>
      <c r="AN40" s="201"/>
      <c r="AO40" s="201"/>
      <c r="AP40" s="201"/>
      <c r="AQ40" s="201"/>
      <c r="AR40" s="201"/>
      <c r="AS40" s="68"/>
      <c r="AT40" s="69" t="s">
        <v>38</v>
      </c>
      <c r="AU40" s="70"/>
      <c r="AV40" s="201"/>
      <c r="AW40" s="201"/>
      <c r="AX40" s="201"/>
      <c r="AY40" s="201"/>
      <c r="AZ40" s="201"/>
      <c r="BA40" s="201"/>
      <c r="BB40" s="62"/>
    </row>
    <row r="41" spans="1:54" ht="13.5" customHeight="1" hidden="1">
      <c r="A41" s="205"/>
      <c r="B41" s="98" t="s">
        <v>42</v>
      </c>
      <c r="C41" s="96"/>
      <c r="D41" s="97"/>
      <c r="E41" s="200"/>
      <c r="F41" s="200"/>
      <c r="G41" s="200"/>
      <c r="H41" s="200"/>
      <c r="I41" s="200"/>
      <c r="J41" s="200"/>
      <c r="K41" s="64"/>
      <c r="L41" s="65" t="s">
        <v>38</v>
      </c>
      <c r="M41" s="66"/>
      <c r="N41" s="200"/>
      <c r="O41" s="200"/>
      <c r="P41" s="200"/>
      <c r="Q41" s="200"/>
      <c r="R41" s="200"/>
      <c r="S41" s="200"/>
      <c r="T41" s="62"/>
      <c r="U41" s="58"/>
      <c r="V41" s="200"/>
      <c r="W41" s="200"/>
      <c r="X41" s="200"/>
      <c r="Y41" s="200"/>
      <c r="Z41" s="200"/>
      <c r="AA41" s="200"/>
      <c r="AB41" s="64"/>
      <c r="AC41" s="65" t="s">
        <v>38</v>
      </c>
      <c r="AD41" s="66"/>
      <c r="AE41" s="200"/>
      <c r="AF41" s="200"/>
      <c r="AG41" s="200"/>
      <c r="AH41" s="200"/>
      <c r="AI41" s="200"/>
      <c r="AJ41" s="200"/>
      <c r="AK41" s="62"/>
      <c r="AL41" s="58"/>
      <c r="AM41" s="200"/>
      <c r="AN41" s="200"/>
      <c r="AO41" s="200"/>
      <c r="AP41" s="200"/>
      <c r="AQ41" s="200"/>
      <c r="AR41" s="200"/>
      <c r="AS41" s="64"/>
      <c r="AT41" s="65" t="s">
        <v>38</v>
      </c>
      <c r="AU41" s="66"/>
      <c r="AV41" s="200"/>
      <c r="AW41" s="200"/>
      <c r="AX41" s="200"/>
      <c r="AY41" s="200"/>
      <c r="AZ41" s="200"/>
      <c r="BA41" s="200"/>
      <c r="BB41" s="62"/>
    </row>
    <row r="42" spans="1:54" ht="13.5" customHeight="1" hidden="1">
      <c r="A42" s="205"/>
      <c r="B42" s="95" t="s">
        <v>43</v>
      </c>
      <c r="C42" s="96"/>
      <c r="D42" s="97"/>
      <c r="E42" s="198">
        <f>K35</f>
        <v>0</v>
      </c>
      <c r="F42" s="198"/>
      <c r="G42" s="198"/>
      <c r="H42" s="198"/>
      <c r="I42" s="198"/>
      <c r="J42" s="198"/>
      <c r="K42" s="75">
        <f>IF(COUNT(K37:K41)=5,SUM(K37:K41),"")</f>
      </c>
      <c r="L42" s="60" t="s">
        <v>38</v>
      </c>
      <c r="M42" s="76">
        <f>IF(COUNT(M37:M41)=5,SUM(M37:M41),"")</f>
      </c>
      <c r="N42" s="199">
        <f>M35</f>
        <v>0</v>
      </c>
      <c r="O42" s="199"/>
      <c r="P42" s="199"/>
      <c r="Q42" s="199"/>
      <c r="R42" s="199"/>
      <c r="S42" s="199"/>
      <c r="T42" s="62"/>
      <c r="U42" s="58"/>
      <c r="V42" s="198">
        <f>AB35</f>
        <v>0</v>
      </c>
      <c r="W42" s="198"/>
      <c r="X42" s="198"/>
      <c r="Y42" s="198"/>
      <c r="Z42" s="198"/>
      <c r="AA42" s="198"/>
      <c r="AB42" s="75">
        <f>IF(COUNT(AB37:AB41)=5,SUM(AB37:AB41),"")</f>
      </c>
      <c r="AC42" s="60" t="s">
        <v>38</v>
      </c>
      <c r="AD42" s="76">
        <f>IF(COUNT(AD37:AD41)=5,SUM(AD37:AD41),"")</f>
      </c>
      <c r="AE42" s="199">
        <f>AD35</f>
        <v>0</v>
      </c>
      <c r="AF42" s="199"/>
      <c r="AG42" s="199"/>
      <c r="AH42" s="199"/>
      <c r="AI42" s="199"/>
      <c r="AJ42" s="199"/>
      <c r="AK42" s="62"/>
      <c r="AL42" s="58"/>
      <c r="AM42" s="198">
        <f>AS35</f>
        <v>0</v>
      </c>
      <c r="AN42" s="198"/>
      <c r="AO42" s="198"/>
      <c r="AP42" s="198"/>
      <c r="AQ42" s="198"/>
      <c r="AR42" s="198"/>
      <c r="AS42" s="75">
        <f>IF(COUNT(AS37:AS41)=5,SUM(AS37:AS41),"")</f>
      </c>
      <c r="AT42" s="60" t="s">
        <v>38</v>
      </c>
      <c r="AU42" s="76">
        <f>IF(COUNT(AU37:AU41)=5,SUM(AU37:AU41),"")</f>
      </c>
      <c r="AV42" s="199">
        <f>AU35</f>
        <v>0</v>
      </c>
      <c r="AW42" s="199"/>
      <c r="AX42" s="199"/>
      <c r="AY42" s="199"/>
      <c r="AZ42" s="199"/>
      <c r="BA42" s="199"/>
      <c r="BB42" s="62"/>
    </row>
    <row r="43" spans="1:54" ht="13.5" customHeight="1" hidden="1">
      <c r="A43" s="205"/>
      <c r="B43" s="99" t="s">
        <v>44</v>
      </c>
      <c r="C43" s="96"/>
      <c r="D43" s="97"/>
      <c r="E43" s="198"/>
      <c r="F43" s="198"/>
      <c r="G43" s="198"/>
      <c r="H43" s="198"/>
      <c r="I43" s="198"/>
      <c r="J43" s="198"/>
      <c r="K43" s="77"/>
      <c r="L43" s="69" t="s">
        <v>38</v>
      </c>
      <c r="M43" s="78"/>
      <c r="N43" s="199"/>
      <c r="O43" s="199"/>
      <c r="P43" s="199"/>
      <c r="Q43" s="199"/>
      <c r="R43" s="199"/>
      <c r="S43" s="199"/>
      <c r="T43" s="62"/>
      <c r="U43" s="58"/>
      <c r="V43" s="198"/>
      <c r="W43" s="198"/>
      <c r="X43" s="198"/>
      <c r="Y43" s="198"/>
      <c r="Z43" s="198"/>
      <c r="AA43" s="198"/>
      <c r="AB43" s="77"/>
      <c r="AC43" s="69" t="s">
        <v>38</v>
      </c>
      <c r="AD43" s="78"/>
      <c r="AE43" s="199"/>
      <c r="AF43" s="199"/>
      <c r="AG43" s="199"/>
      <c r="AH43" s="199"/>
      <c r="AI43" s="199"/>
      <c r="AJ43" s="199"/>
      <c r="AK43" s="62"/>
      <c r="AL43" s="58"/>
      <c r="AM43" s="198"/>
      <c r="AN43" s="198"/>
      <c r="AO43" s="198"/>
      <c r="AP43" s="198"/>
      <c r="AQ43" s="198"/>
      <c r="AR43" s="198"/>
      <c r="AS43" s="77"/>
      <c r="AT43" s="69" t="s">
        <v>38</v>
      </c>
      <c r="AU43" s="78"/>
      <c r="AV43" s="199"/>
      <c r="AW43" s="199"/>
      <c r="AX43" s="199"/>
      <c r="AY43" s="199"/>
      <c r="AZ43" s="199"/>
      <c r="BA43" s="199"/>
      <c r="BB43" s="62"/>
    </row>
    <row r="44" spans="1:54" ht="13.5" customHeight="1" hidden="1">
      <c r="A44" s="205"/>
      <c r="B44" s="98" t="s">
        <v>45</v>
      </c>
      <c r="C44" s="96"/>
      <c r="D44" s="97"/>
      <c r="E44" s="198"/>
      <c r="F44" s="198"/>
      <c r="G44" s="198"/>
      <c r="H44" s="198"/>
      <c r="I44" s="198"/>
      <c r="J44" s="198"/>
      <c r="K44" s="79"/>
      <c r="L44" s="65" t="s">
        <v>38</v>
      </c>
      <c r="M44" s="80"/>
      <c r="N44" s="199"/>
      <c r="O44" s="199"/>
      <c r="P44" s="199"/>
      <c r="Q44" s="199"/>
      <c r="R44" s="199"/>
      <c r="S44" s="199"/>
      <c r="T44" s="62"/>
      <c r="U44" s="58"/>
      <c r="V44" s="198"/>
      <c r="W44" s="198"/>
      <c r="X44" s="198"/>
      <c r="Y44" s="198"/>
      <c r="Z44" s="198"/>
      <c r="AA44" s="198"/>
      <c r="AB44" s="79"/>
      <c r="AC44" s="65" t="s">
        <v>38</v>
      </c>
      <c r="AD44" s="80"/>
      <c r="AE44" s="199"/>
      <c r="AF44" s="199"/>
      <c r="AG44" s="199"/>
      <c r="AH44" s="199"/>
      <c r="AI44" s="199"/>
      <c r="AJ44" s="199"/>
      <c r="AK44" s="62"/>
      <c r="AL44" s="58"/>
      <c r="AM44" s="198"/>
      <c r="AN44" s="198"/>
      <c r="AO44" s="198"/>
      <c r="AP44" s="198"/>
      <c r="AQ44" s="198"/>
      <c r="AR44" s="198"/>
      <c r="AS44" s="79"/>
      <c r="AT44" s="65" t="s">
        <v>38</v>
      </c>
      <c r="AU44" s="80"/>
      <c r="AV44" s="199"/>
      <c r="AW44" s="199"/>
      <c r="AX44" s="199"/>
      <c r="AY44" s="199"/>
      <c r="AZ44" s="199"/>
      <c r="BA44" s="199"/>
      <c r="BB44" s="62"/>
    </row>
    <row r="45" spans="1:54" ht="13.5" customHeight="1" hidden="1">
      <c r="A45" s="100"/>
      <c r="B45" s="87"/>
      <c r="C45" s="101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8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8"/>
      <c r="AL45" s="86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</row>
    <row r="46" spans="1:54" ht="13.5" customHeight="1" hidden="1">
      <c r="A46" s="205" t="s">
        <v>49</v>
      </c>
      <c r="B46" s="92"/>
      <c r="C46" s="93"/>
      <c r="D46" s="206" t="e">
        <f>INDEX(GroupA!$C$4:$C$10,MATCH(K46,GroupA!$A$4:$A$10,0))</f>
        <v>#N/A</v>
      </c>
      <c r="E46" s="206"/>
      <c r="F46" s="206"/>
      <c r="G46" s="206"/>
      <c r="H46" s="206"/>
      <c r="I46" s="206"/>
      <c r="J46" s="206"/>
      <c r="K46" s="43"/>
      <c r="L46" s="44"/>
      <c r="M46" s="43"/>
      <c r="N46" s="203" t="e">
        <f>INDEX(GroupA!$C$4:$C$10,MATCH(M46,GroupA!$A$4:$A$10,0))</f>
        <v>#N/A</v>
      </c>
      <c r="O46" s="203"/>
      <c r="P46" s="203"/>
      <c r="Q46" s="203"/>
      <c r="R46" s="203"/>
      <c r="S46" s="203"/>
      <c r="T46" s="203"/>
      <c r="U46" s="206" t="e">
        <f>INDEX(GroupA!$C$4:$C$10,MATCH(AB46,GroupA!$A$4:$A$10,0))</f>
        <v>#N/A</v>
      </c>
      <c r="V46" s="206"/>
      <c r="W46" s="206"/>
      <c r="X46" s="206"/>
      <c r="Y46" s="206"/>
      <c r="Z46" s="206"/>
      <c r="AA46" s="206"/>
      <c r="AB46" s="43"/>
      <c r="AC46" s="44"/>
      <c r="AD46" s="43"/>
      <c r="AE46" s="203" t="e">
        <f>INDEX(GroupA!$C$4:$C$10,MATCH(AD46,GroupA!$A$4:$A$10,0))</f>
        <v>#N/A</v>
      </c>
      <c r="AF46" s="203"/>
      <c r="AG46" s="203"/>
      <c r="AH46" s="203"/>
      <c r="AI46" s="203"/>
      <c r="AJ46" s="203"/>
      <c r="AK46" s="203"/>
      <c r="AL46" s="206" t="e">
        <f>INDEX(GroupA!$C$4:$C$10,MATCH(AS46,GroupA!$A$4:$A$10,0))</f>
        <v>#N/A</v>
      </c>
      <c r="AM46" s="206"/>
      <c r="AN46" s="206"/>
      <c r="AO46" s="206"/>
      <c r="AP46" s="206"/>
      <c r="AQ46" s="206"/>
      <c r="AR46" s="206"/>
      <c r="AS46" s="43"/>
      <c r="AT46" s="44"/>
      <c r="AU46" s="43"/>
      <c r="AV46" s="203" t="e">
        <f>INDEX(GroupA!$C$4:$C$10,MATCH(AU46,GroupA!$A$4:$A$10,0))</f>
        <v>#N/A</v>
      </c>
      <c r="AW46" s="203"/>
      <c r="AX46" s="203"/>
      <c r="AY46" s="203"/>
      <c r="AZ46" s="203"/>
      <c r="BA46" s="203"/>
      <c r="BB46" s="203"/>
    </row>
    <row r="47" spans="1:54" ht="13.5" customHeight="1" hidden="1">
      <c r="A47" s="205"/>
      <c r="B47" s="94"/>
      <c r="C47" s="49"/>
      <c r="D47" s="48"/>
      <c r="E47" s="204" t="s">
        <v>35</v>
      </c>
      <c r="F47" s="204"/>
      <c r="G47" s="204"/>
      <c r="H47" s="204"/>
      <c r="I47" s="204"/>
      <c r="J47" s="204"/>
      <c r="K47" s="204" t="s">
        <v>36</v>
      </c>
      <c r="L47" s="204"/>
      <c r="M47" s="204"/>
      <c r="N47" s="204" t="s">
        <v>35</v>
      </c>
      <c r="O47" s="204"/>
      <c r="P47" s="204"/>
      <c r="Q47" s="204"/>
      <c r="R47" s="204"/>
      <c r="S47" s="204"/>
      <c r="T47" s="49"/>
      <c r="U47" s="48"/>
      <c r="V47" s="204" t="s">
        <v>35</v>
      </c>
      <c r="W47" s="204"/>
      <c r="X47" s="204"/>
      <c r="Y47" s="204"/>
      <c r="Z47" s="204"/>
      <c r="AA47" s="204"/>
      <c r="AB47" s="204" t="s">
        <v>36</v>
      </c>
      <c r="AC47" s="204"/>
      <c r="AD47" s="204"/>
      <c r="AE47" s="204" t="s">
        <v>35</v>
      </c>
      <c r="AF47" s="204"/>
      <c r="AG47" s="204"/>
      <c r="AH47" s="204"/>
      <c r="AI47" s="204"/>
      <c r="AJ47" s="204"/>
      <c r="AK47" s="49"/>
      <c r="AL47" s="48"/>
      <c r="AM47" s="204" t="s">
        <v>35</v>
      </c>
      <c r="AN47" s="204"/>
      <c r="AO47" s="204"/>
      <c r="AP47" s="204"/>
      <c r="AQ47" s="204"/>
      <c r="AR47" s="204"/>
      <c r="AS47" s="204" t="s">
        <v>36</v>
      </c>
      <c r="AT47" s="204"/>
      <c r="AU47" s="204"/>
      <c r="AV47" s="204" t="s">
        <v>35</v>
      </c>
      <c r="AW47" s="204"/>
      <c r="AX47" s="204"/>
      <c r="AY47" s="204"/>
      <c r="AZ47" s="204"/>
      <c r="BA47" s="204"/>
      <c r="BB47" s="49"/>
    </row>
    <row r="48" spans="1:54" ht="13.5" customHeight="1" hidden="1">
      <c r="A48" s="205"/>
      <c r="B48" s="95" t="s">
        <v>37</v>
      </c>
      <c r="C48" s="96"/>
      <c r="D48" s="97"/>
      <c r="E48" s="202"/>
      <c r="F48" s="202"/>
      <c r="G48" s="202"/>
      <c r="H48" s="202"/>
      <c r="I48" s="202"/>
      <c r="J48" s="202"/>
      <c r="K48" s="59"/>
      <c r="L48" s="60" t="s">
        <v>38</v>
      </c>
      <c r="M48" s="61"/>
      <c r="N48" s="202"/>
      <c r="O48" s="202"/>
      <c r="P48" s="202"/>
      <c r="Q48" s="202"/>
      <c r="R48" s="202"/>
      <c r="S48" s="202"/>
      <c r="T48" s="62"/>
      <c r="U48" s="58"/>
      <c r="V48" s="202"/>
      <c r="W48" s="202"/>
      <c r="X48" s="202"/>
      <c r="Y48" s="202"/>
      <c r="Z48" s="202"/>
      <c r="AA48" s="202"/>
      <c r="AB48" s="59"/>
      <c r="AC48" s="60" t="s">
        <v>38</v>
      </c>
      <c r="AD48" s="61"/>
      <c r="AE48" s="202"/>
      <c r="AF48" s="202"/>
      <c r="AG48" s="202"/>
      <c r="AH48" s="202"/>
      <c r="AI48" s="202"/>
      <c r="AJ48" s="202"/>
      <c r="AK48" s="62"/>
      <c r="AL48" s="58"/>
      <c r="AM48" s="202"/>
      <c r="AN48" s="202"/>
      <c r="AO48" s="202"/>
      <c r="AP48" s="202"/>
      <c r="AQ48" s="202"/>
      <c r="AR48" s="202"/>
      <c r="AS48" s="59"/>
      <c r="AT48" s="60" t="s">
        <v>38</v>
      </c>
      <c r="AU48" s="61"/>
      <c r="AV48" s="202"/>
      <c r="AW48" s="202"/>
      <c r="AX48" s="202"/>
      <c r="AY48" s="202"/>
      <c r="AZ48" s="202"/>
      <c r="BA48" s="202"/>
      <c r="BB48" s="62"/>
    </row>
    <row r="49" spans="1:54" ht="13.5" customHeight="1" hidden="1">
      <c r="A49" s="205"/>
      <c r="B49" s="98" t="s">
        <v>39</v>
      </c>
      <c r="C49" s="96"/>
      <c r="D49" s="97"/>
      <c r="E49" s="200"/>
      <c r="F49" s="200"/>
      <c r="G49" s="200"/>
      <c r="H49" s="200"/>
      <c r="I49" s="200"/>
      <c r="J49" s="200"/>
      <c r="K49" s="64"/>
      <c r="L49" s="65" t="s">
        <v>38</v>
      </c>
      <c r="M49" s="66"/>
      <c r="N49" s="200"/>
      <c r="O49" s="200"/>
      <c r="P49" s="200"/>
      <c r="Q49" s="200"/>
      <c r="R49" s="200"/>
      <c r="S49" s="200"/>
      <c r="T49" s="62"/>
      <c r="U49" s="58"/>
      <c r="V49" s="200"/>
      <c r="W49" s="200"/>
      <c r="X49" s="200"/>
      <c r="Y49" s="200"/>
      <c r="Z49" s="200"/>
      <c r="AA49" s="200"/>
      <c r="AB49" s="64"/>
      <c r="AC49" s="65" t="s">
        <v>38</v>
      </c>
      <c r="AD49" s="66"/>
      <c r="AE49" s="200"/>
      <c r="AF49" s="200"/>
      <c r="AG49" s="200"/>
      <c r="AH49" s="200"/>
      <c r="AI49" s="200"/>
      <c r="AJ49" s="200"/>
      <c r="AK49" s="62"/>
      <c r="AL49" s="58"/>
      <c r="AM49" s="200"/>
      <c r="AN49" s="200"/>
      <c r="AO49" s="200"/>
      <c r="AP49" s="200"/>
      <c r="AQ49" s="200"/>
      <c r="AR49" s="200"/>
      <c r="AS49" s="64"/>
      <c r="AT49" s="65" t="s">
        <v>38</v>
      </c>
      <c r="AU49" s="66"/>
      <c r="AV49" s="200"/>
      <c r="AW49" s="200"/>
      <c r="AX49" s="200"/>
      <c r="AY49" s="200"/>
      <c r="AZ49" s="200"/>
      <c r="BA49" s="200"/>
      <c r="BB49" s="62"/>
    </row>
    <row r="50" spans="1:54" ht="13.5" customHeight="1" hidden="1">
      <c r="A50" s="205"/>
      <c r="B50" s="95" t="s">
        <v>40</v>
      </c>
      <c r="C50" s="96"/>
      <c r="D50" s="97"/>
      <c r="E50" s="202"/>
      <c r="F50" s="202"/>
      <c r="G50" s="202"/>
      <c r="H50" s="202"/>
      <c r="I50" s="202"/>
      <c r="J50" s="202"/>
      <c r="K50" s="59"/>
      <c r="L50" s="60" t="s">
        <v>38</v>
      </c>
      <c r="M50" s="61"/>
      <c r="N50" s="202"/>
      <c r="O50" s="202"/>
      <c r="P50" s="202"/>
      <c r="Q50" s="202"/>
      <c r="R50" s="202"/>
      <c r="S50" s="202"/>
      <c r="T50" s="62"/>
      <c r="U50" s="58"/>
      <c r="V50" s="202"/>
      <c r="W50" s="202"/>
      <c r="X50" s="202"/>
      <c r="Y50" s="202"/>
      <c r="Z50" s="202"/>
      <c r="AA50" s="202"/>
      <c r="AB50" s="59"/>
      <c r="AC50" s="60" t="s">
        <v>38</v>
      </c>
      <c r="AD50" s="61"/>
      <c r="AE50" s="202"/>
      <c r="AF50" s="202"/>
      <c r="AG50" s="202"/>
      <c r="AH50" s="202"/>
      <c r="AI50" s="202"/>
      <c r="AJ50" s="202"/>
      <c r="AK50" s="62"/>
      <c r="AL50" s="58"/>
      <c r="AM50" s="202"/>
      <c r="AN50" s="202"/>
      <c r="AO50" s="202"/>
      <c r="AP50" s="202"/>
      <c r="AQ50" s="202"/>
      <c r="AR50" s="202"/>
      <c r="AS50" s="59"/>
      <c r="AT50" s="60" t="s">
        <v>38</v>
      </c>
      <c r="AU50" s="61"/>
      <c r="AV50" s="202"/>
      <c r="AW50" s="202"/>
      <c r="AX50" s="202"/>
      <c r="AY50" s="202"/>
      <c r="AZ50" s="202"/>
      <c r="BA50" s="202"/>
      <c r="BB50" s="62"/>
    </row>
    <row r="51" spans="1:54" ht="13.5" customHeight="1" hidden="1">
      <c r="A51" s="205"/>
      <c r="B51" s="99" t="s">
        <v>41</v>
      </c>
      <c r="C51" s="96"/>
      <c r="D51" s="97"/>
      <c r="E51" s="201"/>
      <c r="F51" s="201"/>
      <c r="G51" s="201"/>
      <c r="H51" s="201"/>
      <c r="I51" s="201"/>
      <c r="J51" s="201"/>
      <c r="K51" s="68"/>
      <c r="L51" s="69" t="s">
        <v>38</v>
      </c>
      <c r="M51" s="70"/>
      <c r="N51" s="201"/>
      <c r="O51" s="201"/>
      <c r="P51" s="201"/>
      <c r="Q51" s="201"/>
      <c r="R51" s="201"/>
      <c r="S51" s="201"/>
      <c r="T51" s="62"/>
      <c r="U51" s="58"/>
      <c r="V51" s="201"/>
      <c r="W51" s="201"/>
      <c r="X51" s="201"/>
      <c r="Y51" s="201"/>
      <c r="Z51" s="201"/>
      <c r="AA51" s="201"/>
      <c r="AB51" s="68"/>
      <c r="AC51" s="69" t="s">
        <v>38</v>
      </c>
      <c r="AD51" s="70"/>
      <c r="AE51" s="201"/>
      <c r="AF51" s="201"/>
      <c r="AG51" s="201"/>
      <c r="AH51" s="201"/>
      <c r="AI51" s="201"/>
      <c r="AJ51" s="201"/>
      <c r="AK51" s="62"/>
      <c r="AL51" s="58"/>
      <c r="AM51" s="201"/>
      <c r="AN51" s="201"/>
      <c r="AO51" s="201"/>
      <c r="AP51" s="201"/>
      <c r="AQ51" s="201"/>
      <c r="AR51" s="201"/>
      <c r="AS51" s="68"/>
      <c r="AT51" s="69" t="s">
        <v>38</v>
      </c>
      <c r="AU51" s="70"/>
      <c r="AV51" s="201"/>
      <c r="AW51" s="201"/>
      <c r="AX51" s="201"/>
      <c r="AY51" s="201"/>
      <c r="AZ51" s="201"/>
      <c r="BA51" s="201"/>
      <c r="BB51" s="62"/>
    </row>
    <row r="52" spans="1:54" ht="13.5" customHeight="1" hidden="1">
      <c r="A52" s="205"/>
      <c r="B52" s="98" t="s">
        <v>42</v>
      </c>
      <c r="C52" s="96"/>
      <c r="D52" s="97"/>
      <c r="E52" s="200"/>
      <c r="F52" s="200"/>
      <c r="G52" s="200"/>
      <c r="H52" s="200"/>
      <c r="I52" s="200"/>
      <c r="J52" s="200"/>
      <c r="K52" s="64"/>
      <c r="L52" s="65" t="s">
        <v>38</v>
      </c>
      <c r="M52" s="66"/>
      <c r="N52" s="200"/>
      <c r="O52" s="200"/>
      <c r="P52" s="200"/>
      <c r="Q52" s="200"/>
      <c r="R52" s="200"/>
      <c r="S52" s="200"/>
      <c r="T52" s="62"/>
      <c r="U52" s="58"/>
      <c r="V52" s="200"/>
      <c r="W52" s="200"/>
      <c r="X52" s="200"/>
      <c r="Y52" s="200"/>
      <c r="Z52" s="200"/>
      <c r="AA52" s="200"/>
      <c r="AB52" s="64"/>
      <c r="AC52" s="65" t="s">
        <v>38</v>
      </c>
      <c r="AD52" s="66"/>
      <c r="AE52" s="200"/>
      <c r="AF52" s="200"/>
      <c r="AG52" s="200"/>
      <c r="AH52" s="200"/>
      <c r="AI52" s="200"/>
      <c r="AJ52" s="200"/>
      <c r="AK52" s="62"/>
      <c r="AL52" s="58"/>
      <c r="AM52" s="200"/>
      <c r="AN52" s="200"/>
      <c r="AO52" s="200"/>
      <c r="AP52" s="200"/>
      <c r="AQ52" s="200"/>
      <c r="AR52" s="200"/>
      <c r="AS52" s="64"/>
      <c r="AT52" s="65" t="s">
        <v>38</v>
      </c>
      <c r="AU52" s="66"/>
      <c r="AV52" s="200"/>
      <c r="AW52" s="200"/>
      <c r="AX52" s="200"/>
      <c r="AY52" s="200"/>
      <c r="AZ52" s="200"/>
      <c r="BA52" s="200"/>
      <c r="BB52" s="62"/>
    </row>
    <row r="53" spans="1:54" ht="13.5" customHeight="1" hidden="1">
      <c r="A53" s="205"/>
      <c r="B53" s="95" t="s">
        <v>43</v>
      </c>
      <c r="C53" s="96"/>
      <c r="D53" s="97"/>
      <c r="E53" s="198">
        <f>K46</f>
        <v>0</v>
      </c>
      <c r="F53" s="198"/>
      <c r="G53" s="198"/>
      <c r="H53" s="198"/>
      <c r="I53" s="198"/>
      <c r="J53" s="198"/>
      <c r="K53" s="75">
        <f>IF(COUNT(K48:K52)=5,SUM(K48:K52),"")</f>
      </c>
      <c r="L53" s="60" t="s">
        <v>38</v>
      </c>
      <c r="M53" s="76">
        <f>IF(COUNT(M48:M52)=5,SUM(M48:M52),"")</f>
      </c>
      <c r="N53" s="199">
        <f>M46</f>
        <v>0</v>
      </c>
      <c r="O53" s="199"/>
      <c r="P53" s="199"/>
      <c r="Q53" s="199"/>
      <c r="R53" s="199"/>
      <c r="S53" s="199"/>
      <c r="T53" s="62"/>
      <c r="U53" s="58"/>
      <c r="V53" s="198">
        <f>AB46</f>
        <v>0</v>
      </c>
      <c r="W53" s="198"/>
      <c r="X53" s="198"/>
      <c r="Y53" s="198"/>
      <c r="Z53" s="198"/>
      <c r="AA53" s="198"/>
      <c r="AB53" s="75">
        <f>IF(COUNT(AB48:AB52)=5,SUM(AB48:AB52),"")</f>
      </c>
      <c r="AC53" s="60" t="s">
        <v>38</v>
      </c>
      <c r="AD53" s="76">
        <f>IF(COUNT(AD48:AD52)=5,SUM(AD48:AD52),"")</f>
      </c>
      <c r="AE53" s="199">
        <f>AD46</f>
        <v>0</v>
      </c>
      <c r="AF53" s="199"/>
      <c r="AG53" s="199"/>
      <c r="AH53" s="199"/>
      <c r="AI53" s="199"/>
      <c r="AJ53" s="199"/>
      <c r="AK53" s="62"/>
      <c r="AL53" s="58"/>
      <c r="AM53" s="198">
        <f>AS46</f>
        <v>0</v>
      </c>
      <c r="AN53" s="198"/>
      <c r="AO53" s="198"/>
      <c r="AP53" s="198"/>
      <c r="AQ53" s="198"/>
      <c r="AR53" s="198"/>
      <c r="AS53" s="75">
        <f>IF(COUNT(AS48:AS52)=5,SUM(AS48:AS52),"")</f>
      </c>
      <c r="AT53" s="60" t="s">
        <v>38</v>
      </c>
      <c r="AU53" s="76">
        <f>IF(COUNT(AU48:AU52)=5,SUM(AU48:AU52),"")</f>
      </c>
      <c r="AV53" s="199">
        <f>AU46</f>
        <v>0</v>
      </c>
      <c r="AW53" s="199"/>
      <c r="AX53" s="199"/>
      <c r="AY53" s="199"/>
      <c r="AZ53" s="199"/>
      <c r="BA53" s="199"/>
      <c r="BB53" s="62"/>
    </row>
    <row r="54" spans="1:54" ht="13.5" customHeight="1" hidden="1">
      <c r="A54" s="205"/>
      <c r="B54" s="99" t="s">
        <v>44</v>
      </c>
      <c r="C54" s="96"/>
      <c r="D54" s="97"/>
      <c r="E54" s="198"/>
      <c r="F54" s="198"/>
      <c r="G54" s="198"/>
      <c r="H54" s="198"/>
      <c r="I54" s="198"/>
      <c r="J54" s="198"/>
      <c r="K54" s="77"/>
      <c r="L54" s="69" t="s">
        <v>38</v>
      </c>
      <c r="M54" s="78"/>
      <c r="N54" s="199"/>
      <c r="O54" s="199"/>
      <c r="P54" s="199"/>
      <c r="Q54" s="199"/>
      <c r="R54" s="199"/>
      <c r="S54" s="199"/>
      <c r="T54" s="62"/>
      <c r="U54" s="58"/>
      <c r="V54" s="198"/>
      <c r="W54" s="198"/>
      <c r="X54" s="198"/>
      <c r="Y54" s="198"/>
      <c r="Z54" s="198"/>
      <c r="AA54" s="198"/>
      <c r="AB54" s="77"/>
      <c r="AC54" s="69" t="s">
        <v>38</v>
      </c>
      <c r="AD54" s="78"/>
      <c r="AE54" s="199"/>
      <c r="AF54" s="199"/>
      <c r="AG54" s="199"/>
      <c r="AH54" s="199"/>
      <c r="AI54" s="199"/>
      <c r="AJ54" s="199"/>
      <c r="AK54" s="62"/>
      <c r="AL54" s="58"/>
      <c r="AM54" s="198"/>
      <c r="AN54" s="198"/>
      <c r="AO54" s="198"/>
      <c r="AP54" s="198"/>
      <c r="AQ54" s="198"/>
      <c r="AR54" s="198"/>
      <c r="AS54" s="77"/>
      <c r="AT54" s="69" t="s">
        <v>38</v>
      </c>
      <c r="AU54" s="78"/>
      <c r="AV54" s="199"/>
      <c r="AW54" s="199"/>
      <c r="AX54" s="199"/>
      <c r="AY54" s="199"/>
      <c r="AZ54" s="199"/>
      <c r="BA54" s="199"/>
      <c r="BB54" s="62"/>
    </row>
    <row r="55" spans="1:54" ht="13.5" customHeight="1" hidden="1">
      <c r="A55" s="205"/>
      <c r="B55" s="98" t="s">
        <v>45</v>
      </c>
      <c r="C55" s="96"/>
      <c r="D55" s="97"/>
      <c r="E55" s="198"/>
      <c r="F55" s="198"/>
      <c r="G55" s="198"/>
      <c r="H55" s="198"/>
      <c r="I55" s="198"/>
      <c r="J55" s="198"/>
      <c r="K55" s="79"/>
      <c r="L55" s="65" t="s">
        <v>38</v>
      </c>
      <c r="M55" s="80"/>
      <c r="N55" s="199"/>
      <c r="O55" s="199"/>
      <c r="P55" s="199"/>
      <c r="Q55" s="199"/>
      <c r="R55" s="199"/>
      <c r="S55" s="199"/>
      <c r="T55" s="62"/>
      <c r="U55" s="58"/>
      <c r="V55" s="198"/>
      <c r="W55" s="198"/>
      <c r="X55" s="198"/>
      <c r="Y55" s="198"/>
      <c r="Z55" s="198"/>
      <c r="AA55" s="198"/>
      <c r="AB55" s="79"/>
      <c r="AC55" s="65" t="s">
        <v>38</v>
      </c>
      <c r="AD55" s="80"/>
      <c r="AE55" s="199"/>
      <c r="AF55" s="199"/>
      <c r="AG55" s="199"/>
      <c r="AH55" s="199"/>
      <c r="AI55" s="199"/>
      <c r="AJ55" s="199"/>
      <c r="AK55" s="62"/>
      <c r="AL55" s="58"/>
      <c r="AM55" s="198"/>
      <c r="AN55" s="198"/>
      <c r="AO55" s="198"/>
      <c r="AP55" s="198"/>
      <c r="AQ55" s="198"/>
      <c r="AR55" s="198"/>
      <c r="AS55" s="79"/>
      <c r="AT55" s="65" t="s">
        <v>38</v>
      </c>
      <c r="AU55" s="80"/>
      <c r="AV55" s="199"/>
      <c r="AW55" s="199"/>
      <c r="AX55" s="199"/>
      <c r="AY55" s="199"/>
      <c r="AZ55" s="199"/>
      <c r="BA55" s="199"/>
      <c r="BB55" s="62"/>
    </row>
    <row r="56" spans="1:54" ht="13.5" customHeight="1" hidden="1">
      <c r="A56" s="100"/>
      <c r="B56" s="87"/>
      <c r="C56" s="101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  <c r="U56" s="86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8"/>
      <c r="AL56" s="86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8"/>
    </row>
  </sheetData>
  <sheetProtection sheet="1"/>
  <mergeCells count="474">
    <mergeCell ref="A1:C1"/>
    <mergeCell ref="E1:S1"/>
    <mergeCell ref="V1:AJ1"/>
    <mergeCell ref="AM1:BA1"/>
    <mergeCell ref="A2:A11"/>
    <mergeCell ref="D2:J2"/>
    <mergeCell ref="N2:T2"/>
    <mergeCell ref="U2:AA2"/>
    <mergeCell ref="AE2:AK2"/>
    <mergeCell ref="AL2:AR2"/>
    <mergeCell ref="AV2:BB2"/>
    <mergeCell ref="E3:J3"/>
    <mergeCell ref="K3:M3"/>
    <mergeCell ref="N3:S3"/>
    <mergeCell ref="V3:AA3"/>
    <mergeCell ref="AB3:AD3"/>
    <mergeCell ref="AE3:AJ3"/>
    <mergeCell ref="AM3:AR3"/>
    <mergeCell ref="AS3:AU3"/>
    <mergeCell ref="AV3:BA3"/>
    <mergeCell ref="E4:F4"/>
    <mergeCell ref="G4:H4"/>
    <mergeCell ref="I4:J4"/>
    <mergeCell ref="N4:O4"/>
    <mergeCell ref="P4:Q4"/>
    <mergeCell ref="R4:S4"/>
    <mergeCell ref="V4:W4"/>
    <mergeCell ref="X4:Y4"/>
    <mergeCell ref="Z4:AA4"/>
    <mergeCell ref="AE4:AF4"/>
    <mergeCell ref="AG4:AH4"/>
    <mergeCell ref="AI4:AJ4"/>
    <mergeCell ref="AM4:AN4"/>
    <mergeCell ref="AO4:AP4"/>
    <mergeCell ref="AQ4:AR4"/>
    <mergeCell ref="AV4:AW4"/>
    <mergeCell ref="AX4:AY4"/>
    <mergeCell ref="AZ4:BA4"/>
    <mergeCell ref="E5:F5"/>
    <mergeCell ref="G5:H5"/>
    <mergeCell ref="I5:J5"/>
    <mergeCell ref="N5:O5"/>
    <mergeCell ref="P5:Q5"/>
    <mergeCell ref="R5:S5"/>
    <mergeCell ref="V5:W5"/>
    <mergeCell ref="X5:Y5"/>
    <mergeCell ref="Z5:AA5"/>
    <mergeCell ref="AE5:AF5"/>
    <mergeCell ref="AG5:AH5"/>
    <mergeCell ref="AI5:AJ5"/>
    <mergeCell ref="AM5:AN5"/>
    <mergeCell ref="AO5:AP5"/>
    <mergeCell ref="AQ5:AR5"/>
    <mergeCell ref="AV5:AW5"/>
    <mergeCell ref="AX5:AY5"/>
    <mergeCell ref="AZ5:BA5"/>
    <mergeCell ref="E6:G6"/>
    <mergeCell ref="H6:J6"/>
    <mergeCell ref="N6:P6"/>
    <mergeCell ref="Q6:S6"/>
    <mergeCell ref="V6:X6"/>
    <mergeCell ref="Y6:AA6"/>
    <mergeCell ref="AE6:AG6"/>
    <mergeCell ref="AH6:AJ6"/>
    <mergeCell ref="AM6:AO6"/>
    <mergeCell ref="AP6:AR6"/>
    <mergeCell ref="AV6:AX6"/>
    <mergeCell ref="AY6:BA6"/>
    <mergeCell ref="E7:G7"/>
    <mergeCell ref="H7:J7"/>
    <mergeCell ref="N7:P7"/>
    <mergeCell ref="Q7:S7"/>
    <mergeCell ref="V7:X7"/>
    <mergeCell ref="Y7:AA7"/>
    <mergeCell ref="AE7:AG7"/>
    <mergeCell ref="AH7:AJ7"/>
    <mergeCell ref="AM7:AO7"/>
    <mergeCell ref="AP7:AR7"/>
    <mergeCell ref="AV7:AX7"/>
    <mergeCell ref="AY7:BA7"/>
    <mergeCell ref="E8:G8"/>
    <mergeCell ref="H8:J8"/>
    <mergeCell ref="N8:P8"/>
    <mergeCell ref="Q8:S8"/>
    <mergeCell ref="V8:X8"/>
    <mergeCell ref="Y8:AA8"/>
    <mergeCell ref="AE8:AG8"/>
    <mergeCell ref="AH8:AJ8"/>
    <mergeCell ref="AM8:AO8"/>
    <mergeCell ref="AP8:AR8"/>
    <mergeCell ref="AV8:AX8"/>
    <mergeCell ref="AY8:BA8"/>
    <mergeCell ref="E9:J11"/>
    <mergeCell ref="N9:S11"/>
    <mergeCell ref="V9:AA11"/>
    <mergeCell ref="AE9:AJ11"/>
    <mergeCell ref="AM9:AR11"/>
    <mergeCell ref="AV9:BA11"/>
    <mergeCell ref="A13:A22"/>
    <mergeCell ref="D13:J13"/>
    <mergeCell ref="N13:T13"/>
    <mergeCell ref="U13:AA13"/>
    <mergeCell ref="AE13:AK13"/>
    <mergeCell ref="AL13:AR13"/>
    <mergeCell ref="E15:F15"/>
    <mergeCell ref="G15:H15"/>
    <mergeCell ref="I15:J15"/>
    <mergeCell ref="N15:O15"/>
    <mergeCell ref="AV13:BB13"/>
    <mergeCell ref="E14:J14"/>
    <mergeCell ref="K14:M14"/>
    <mergeCell ref="N14:S14"/>
    <mergeCell ref="V14:AA14"/>
    <mergeCell ref="AB14:AD14"/>
    <mergeCell ref="AE14:AJ14"/>
    <mergeCell ref="AM14:AR14"/>
    <mergeCell ref="AS14:AU14"/>
    <mergeCell ref="AV14:BA14"/>
    <mergeCell ref="P15:Q15"/>
    <mergeCell ref="R15:S15"/>
    <mergeCell ref="V15:W15"/>
    <mergeCell ref="X15:Y15"/>
    <mergeCell ref="Z15:AA15"/>
    <mergeCell ref="AE15:AF15"/>
    <mergeCell ref="AG15:AH15"/>
    <mergeCell ref="AI15:AJ15"/>
    <mergeCell ref="AM15:AN15"/>
    <mergeCell ref="AO15:AP15"/>
    <mergeCell ref="AQ15:AR15"/>
    <mergeCell ref="AV15:AW15"/>
    <mergeCell ref="AX15:AY15"/>
    <mergeCell ref="AZ15:BA15"/>
    <mergeCell ref="E16:F16"/>
    <mergeCell ref="G16:H16"/>
    <mergeCell ref="I16:J16"/>
    <mergeCell ref="N16:O16"/>
    <mergeCell ref="P16:Q16"/>
    <mergeCell ref="R16:S16"/>
    <mergeCell ref="V16:W16"/>
    <mergeCell ref="X16:Y16"/>
    <mergeCell ref="Z16:AA16"/>
    <mergeCell ref="AE16:AF16"/>
    <mergeCell ref="AG16:AH16"/>
    <mergeCell ref="AI16:AJ16"/>
    <mergeCell ref="AM16:AN16"/>
    <mergeCell ref="AO16:AP16"/>
    <mergeCell ref="AQ16:AR16"/>
    <mergeCell ref="AV16:AW16"/>
    <mergeCell ref="AX16:AY16"/>
    <mergeCell ref="AZ16:BA16"/>
    <mergeCell ref="E17:G17"/>
    <mergeCell ref="H17:J17"/>
    <mergeCell ref="N17:P17"/>
    <mergeCell ref="Q17:S17"/>
    <mergeCell ref="V17:X17"/>
    <mergeCell ref="Y17:AA17"/>
    <mergeCell ref="AE17:AG17"/>
    <mergeCell ref="AH17:AJ17"/>
    <mergeCell ref="AM17:AO17"/>
    <mergeCell ref="AP17:AR17"/>
    <mergeCell ref="AV17:AX17"/>
    <mergeCell ref="AY17:BA17"/>
    <mergeCell ref="E18:G18"/>
    <mergeCell ref="H18:J18"/>
    <mergeCell ref="N18:P18"/>
    <mergeCell ref="Q18:S18"/>
    <mergeCell ref="V18:X18"/>
    <mergeCell ref="Y18:AA18"/>
    <mergeCell ref="AE18:AG18"/>
    <mergeCell ref="AH18:AJ18"/>
    <mergeCell ref="AM18:AO18"/>
    <mergeCell ref="AP18:AR18"/>
    <mergeCell ref="AV18:AX18"/>
    <mergeCell ref="AY18:BA18"/>
    <mergeCell ref="E19:G19"/>
    <mergeCell ref="H19:J19"/>
    <mergeCell ref="N19:P19"/>
    <mergeCell ref="Q19:S19"/>
    <mergeCell ref="V19:X19"/>
    <mergeCell ref="Y19:AA19"/>
    <mergeCell ref="AE19:AG19"/>
    <mergeCell ref="AH19:AJ19"/>
    <mergeCell ref="AM19:AO19"/>
    <mergeCell ref="AP19:AR19"/>
    <mergeCell ref="AV19:AX19"/>
    <mergeCell ref="AY19:BA19"/>
    <mergeCell ref="E20:J22"/>
    <mergeCell ref="N20:S22"/>
    <mergeCell ref="V20:AA22"/>
    <mergeCell ref="AE20:AJ22"/>
    <mergeCell ref="AM20:AR22"/>
    <mergeCell ref="AV20:BA22"/>
    <mergeCell ref="A24:A33"/>
    <mergeCell ref="D24:J24"/>
    <mergeCell ref="N24:T24"/>
    <mergeCell ref="U24:AA24"/>
    <mergeCell ref="AE24:AK24"/>
    <mergeCell ref="AL24:AR24"/>
    <mergeCell ref="E26:F26"/>
    <mergeCell ref="G26:H26"/>
    <mergeCell ref="I26:J26"/>
    <mergeCell ref="N26:O26"/>
    <mergeCell ref="AV24:BB24"/>
    <mergeCell ref="E25:J25"/>
    <mergeCell ref="K25:M25"/>
    <mergeCell ref="N25:S25"/>
    <mergeCell ref="V25:AA25"/>
    <mergeCell ref="AB25:AD25"/>
    <mergeCell ref="AE25:AJ25"/>
    <mergeCell ref="AM25:AR25"/>
    <mergeCell ref="AS25:AU25"/>
    <mergeCell ref="AV25:BA25"/>
    <mergeCell ref="P26:Q26"/>
    <mergeCell ref="R26:S26"/>
    <mergeCell ref="V26:W26"/>
    <mergeCell ref="X26:Y26"/>
    <mergeCell ref="Z26:AA26"/>
    <mergeCell ref="AE26:AF26"/>
    <mergeCell ref="AG26:AH26"/>
    <mergeCell ref="AI26:AJ26"/>
    <mergeCell ref="AM26:AN26"/>
    <mergeCell ref="AO26:AP26"/>
    <mergeCell ref="AQ26:AR26"/>
    <mergeCell ref="AV26:AW26"/>
    <mergeCell ref="AX26:AY26"/>
    <mergeCell ref="AZ26:BA26"/>
    <mergeCell ref="E27:F27"/>
    <mergeCell ref="G27:H27"/>
    <mergeCell ref="I27:J27"/>
    <mergeCell ref="N27:O27"/>
    <mergeCell ref="P27:Q27"/>
    <mergeCell ref="R27:S27"/>
    <mergeCell ref="V27:W27"/>
    <mergeCell ref="X27:Y27"/>
    <mergeCell ref="Z27:AA27"/>
    <mergeCell ref="AE27:AF27"/>
    <mergeCell ref="AG27:AH27"/>
    <mergeCell ref="AI27:AJ27"/>
    <mergeCell ref="AM27:AN27"/>
    <mergeCell ref="AO27:AP27"/>
    <mergeCell ref="AQ27:AR27"/>
    <mergeCell ref="AV27:AW27"/>
    <mergeCell ref="AX27:AY27"/>
    <mergeCell ref="AZ27:BA27"/>
    <mergeCell ref="E28:G28"/>
    <mergeCell ref="H28:J28"/>
    <mergeCell ref="N28:P28"/>
    <mergeCell ref="Q28:S28"/>
    <mergeCell ref="V28:X28"/>
    <mergeCell ref="Y28:AA28"/>
    <mergeCell ref="AE28:AG28"/>
    <mergeCell ref="AH28:AJ28"/>
    <mergeCell ref="AM28:AO28"/>
    <mergeCell ref="AP28:AR28"/>
    <mergeCell ref="AV28:AX28"/>
    <mergeCell ref="AY28:BA28"/>
    <mergeCell ref="E29:G29"/>
    <mergeCell ref="H29:J29"/>
    <mergeCell ref="N29:P29"/>
    <mergeCell ref="Q29:S29"/>
    <mergeCell ref="V29:X29"/>
    <mergeCell ref="Y29:AA29"/>
    <mergeCell ref="AE29:AG29"/>
    <mergeCell ref="AH29:AJ29"/>
    <mergeCell ref="AM29:AO29"/>
    <mergeCell ref="AP29:AR29"/>
    <mergeCell ref="AV29:AX29"/>
    <mergeCell ref="AY29:BA29"/>
    <mergeCell ref="E30:G30"/>
    <mergeCell ref="H30:J30"/>
    <mergeCell ref="N30:P30"/>
    <mergeCell ref="Q30:S30"/>
    <mergeCell ref="V30:X30"/>
    <mergeCell ref="Y30:AA30"/>
    <mergeCell ref="AE30:AG30"/>
    <mergeCell ref="AH30:AJ30"/>
    <mergeCell ref="AM30:AO30"/>
    <mergeCell ref="AP30:AR30"/>
    <mergeCell ref="AV30:AX30"/>
    <mergeCell ref="AY30:BA30"/>
    <mergeCell ref="E31:J33"/>
    <mergeCell ref="N31:S33"/>
    <mergeCell ref="V31:AA33"/>
    <mergeCell ref="AE31:AJ33"/>
    <mergeCell ref="AM31:AR33"/>
    <mergeCell ref="AV31:BA33"/>
    <mergeCell ref="A35:A44"/>
    <mergeCell ref="D35:J35"/>
    <mergeCell ref="N35:T35"/>
    <mergeCell ref="U35:AA35"/>
    <mergeCell ref="AE35:AK35"/>
    <mergeCell ref="AL35:AR35"/>
    <mergeCell ref="E37:F37"/>
    <mergeCell ref="G37:H37"/>
    <mergeCell ref="I37:J37"/>
    <mergeCell ref="N37:O37"/>
    <mergeCell ref="AV35:BB35"/>
    <mergeCell ref="E36:J36"/>
    <mergeCell ref="K36:M36"/>
    <mergeCell ref="N36:S36"/>
    <mergeCell ref="V36:AA36"/>
    <mergeCell ref="AB36:AD36"/>
    <mergeCell ref="AE36:AJ36"/>
    <mergeCell ref="AM36:AR36"/>
    <mergeCell ref="AS36:AU36"/>
    <mergeCell ref="AV36:BA36"/>
    <mergeCell ref="P37:Q37"/>
    <mergeCell ref="R37:S37"/>
    <mergeCell ref="V37:W37"/>
    <mergeCell ref="X37:Y37"/>
    <mergeCell ref="Z37:AA37"/>
    <mergeCell ref="AE37:AF37"/>
    <mergeCell ref="AG37:AH37"/>
    <mergeCell ref="AI37:AJ37"/>
    <mergeCell ref="AM37:AN37"/>
    <mergeCell ref="AO37:AP37"/>
    <mergeCell ref="AQ37:AR37"/>
    <mergeCell ref="AV37:AW37"/>
    <mergeCell ref="AX37:AY37"/>
    <mergeCell ref="AZ37:BA37"/>
    <mergeCell ref="E38:F38"/>
    <mergeCell ref="G38:H38"/>
    <mergeCell ref="I38:J38"/>
    <mergeCell ref="N38:O38"/>
    <mergeCell ref="P38:Q38"/>
    <mergeCell ref="R38:S38"/>
    <mergeCell ref="V38:W38"/>
    <mergeCell ref="X38:Y38"/>
    <mergeCell ref="Z38:AA38"/>
    <mergeCell ref="AE38:AF38"/>
    <mergeCell ref="AG38:AH38"/>
    <mergeCell ref="AI38:AJ38"/>
    <mergeCell ref="AM38:AN38"/>
    <mergeCell ref="AO38:AP38"/>
    <mergeCell ref="AQ38:AR38"/>
    <mergeCell ref="AV38:AW38"/>
    <mergeCell ref="AX38:AY38"/>
    <mergeCell ref="AZ38:BA38"/>
    <mergeCell ref="E39:G39"/>
    <mergeCell ref="H39:J39"/>
    <mergeCell ref="N39:P39"/>
    <mergeCell ref="Q39:S39"/>
    <mergeCell ref="V39:X39"/>
    <mergeCell ref="Y39:AA39"/>
    <mergeCell ref="AE39:AG39"/>
    <mergeCell ref="AH39:AJ39"/>
    <mergeCell ref="AM39:AO39"/>
    <mergeCell ref="AP39:AR39"/>
    <mergeCell ref="AV39:AX39"/>
    <mergeCell ref="AY39:BA39"/>
    <mergeCell ref="E40:G40"/>
    <mergeCell ref="H40:J40"/>
    <mergeCell ref="N40:P40"/>
    <mergeCell ref="Q40:S40"/>
    <mergeCell ref="V40:X40"/>
    <mergeCell ref="Y40:AA40"/>
    <mergeCell ref="AE40:AG40"/>
    <mergeCell ref="AH40:AJ40"/>
    <mergeCell ref="AM40:AO40"/>
    <mergeCell ref="AP40:AR40"/>
    <mergeCell ref="AV40:AX40"/>
    <mergeCell ref="AY40:BA40"/>
    <mergeCell ref="E41:G41"/>
    <mergeCell ref="H41:J41"/>
    <mergeCell ref="N41:P41"/>
    <mergeCell ref="Q41:S41"/>
    <mergeCell ref="V41:X41"/>
    <mergeCell ref="Y41:AA41"/>
    <mergeCell ref="AE41:AG41"/>
    <mergeCell ref="AH41:AJ41"/>
    <mergeCell ref="AM41:AO41"/>
    <mergeCell ref="AP41:AR41"/>
    <mergeCell ref="AV41:AX41"/>
    <mergeCell ref="AY41:BA41"/>
    <mergeCell ref="E42:J44"/>
    <mergeCell ref="N42:S44"/>
    <mergeCell ref="V42:AA44"/>
    <mergeCell ref="AE42:AJ44"/>
    <mergeCell ref="AM42:AR44"/>
    <mergeCell ref="AV42:BA44"/>
    <mergeCell ref="A46:A55"/>
    <mergeCell ref="D46:J46"/>
    <mergeCell ref="N46:T46"/>
    <mergeCell ref="U46:AA46"/>
    <mergeCell ref="AE46:AK46"/>
    <mergeCell ref="AL46:AR46"/>
    <mergeCell ref="E48:F48"/>
    <mergeCell ref="G48:H48"/>
    <mergeCell ref="I48:J48"/>
    <mergeCell ref="N48:O48"/>
    <mergeCell ref="AV46:BB46"/>
    <mergeCell ref="E47:J47"/>
    <mergeCell ref="K47:M47"/>
    <mergeCell ref="N47:S47"/>
    <mergeCell ref="V47:AA47"/>
    <mergeCell ref="AB47:AD47"/>
    <mergeCell ref="AE47:AJ47"/>
    <mergeCell ref="AM47:AR47"/>
    <mergeCell ref="AS47:AU47"/>
    <mergeCell ref="AV47:BA47"/>
    <mergeCell ref="P48:Q48"/>
    <mergeCell ref="R48:S48"/>
    <mergeCell ref="V48:W48"/>
    <mergeCell ref="X48:Y48"/>
    <mergeCell ref="Z48:AA48"/>
    <mergeCell ref="AE48:AF48"/>
    <mergeCell ref="AG48:AH48"/>
    <mergeCell ref="AI48:AJ48"/>
    <mergeCell ref="AM48:AN48"/>
    <mergeCell ref="AO48:AP48"/>
    <mergeCell ref="AQ48:AR48"/>
    <mergeCell ref="AV48:AW48"/>
    <mergeCell ref="AX48:AY48"/>
    <mergeCell ref="AZ48:BA48"/>
    <mergeCell ref="E49:F49"/>
    <mergeCell ref="G49:H49"/>
    <mergeCell ref="I49:J49"/>
    <mergeCell ref="N49:O49"/>
    <mergeCell ref="P49:Q49"/>
    <mergeCell ref="R49:S49"/>
    <mergeCell ref="V49:W49"/>
    <mergeCell ref="X49:Y49"/>
    <mergeCell ref="Z49:AA49"/>
    <mergeCell ref="AE49:AF49"/>
    <mergeCell ref="AG49:AH49"/>
    <mergeCell ref="AI49:AJ49"/>
    <mergeCell ref="AM49:AN49"/>
    <mergeCell ref="AO49:AP49"/>
    <mergeCell ref="AQ49:AR49"/>
    <mergeCell ref="AV49:AW49"/>
    <mergeCell ref="AX49:AY49"/>
    <mergeCell ref="AZ49:BA49"/>
    <mergeCell ref="E50:G50"/>
    <mergeCell ref="H50:J50"/>
    <mergeCell ref="N50:P50"/>
    <mergeCell ref="Q50:S50"/>
    <mergeCell ref="V50:X50"/>
    <mergeCell ref="Y50:AA50"/>
    <mergeCell ref="AE50:AG50"/>
    <mergeCell ref="AH50:AJ50"/>
    <mergeCell ref="AM50:AO50"/>
    <mergeCell ref="AP50:AR50"/>
    <mergeCell ref="AV50:AX50"/>
    <mergeCell ref="AY50:BA50"/>
    <mergeCell ref="E51:G51"/>
    <mergeCell ref="H51:J51"/>
    <mergeCell ref="N51:P51"/>
    <mergeCell ref="Q51:S51"/>
    <mergeCell ref="V51:X51"/>
    <mergeCell ref="Y51:AA51"/>
    <mergeCell ref="AE51:AG51"/>
    <mergeCell ref="AH51:AJ51"/>
    <mergeCell ref="AM51:AO51"/>
    <mergeCell ref="AP51:AR51"/>
    <mergeCell ref="AV51:AX51"/>
    <mergeCell ref="AY51:BA51"/>
    <mergeCell ref="E52:G52"/>
    <mergeCell ref="H52:J52"/>
    <mergeCell ref="N52:P52"/>
    <mergeCell ref="Q52:S52"/>
    <mergeCell ref="V52:X52"/>
    <mergeCell ref="Y52:AA52"/>
    <mergeCell ref="AE52:AG52"/>
    <mergeCell ref="AH52:AJ52"/>
    <mergeCell ref="AM52:AO52"/>
    <mergeCell ref="AP52:AR52"/>
    <mergeCell ref="AV52:AX52"/>
    <mergeCell ref="AY52:BA52"/>
    <mergeCell ref="E53:J55"/>
    <mergeCell ref="N53:S55"/>
    <mergeCell ref="V53:AA55"/>
    <mergeCell ref="AE53:AJ55"/>
    <mergeCell ref="AM53:AR55"/>
    <mergeCell ref="AV53:BA55"/>
  </mergeCells>
  <printOptions/>
  <pageMargins left="0" right="0" top="0" bottom="0" header="0.5118055555555555" footer="0"/>
  <pageSetup horizontalDpi="300" verticalDpi="300" orientation="landscape" paperSize="77"/>
  <headerFooter alignWithMargins="0">
    <oddFooter>&amp;C&amp;"Arial,Regular"&amp;11&amp;P&amp;RMike Pegg2013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AD20"/>
  <sheetViews>
    <sheetView tabSelected="1" zoomScalePageLayoutView="0" workbookViewId="0" topLeftCell="A2">
      <selection activeCell="AL20" sqref="AL20"/>
    </sheetView>
  </sheetViews>
  <sheetFormatPr defaultColWidth="4.8984375" defaultRowHeight="9" customHeight="1"/>
  <cols>
    <col min="1" max="1" width="4.8984375" style="1" customWidth="1"/>
    <col min="2" max="2" width="3.3984375" style="1" customWidth="1"/>
    <col min="3" max="3" width="15.296875" style="1" customWidth="1"/>
    <col min="4" max="5" width="3.3984375" style="1" customWidth="1"/>
    <col min="6" max="6" width="15.296875" style="1" customWidth="1"/>
    <col min="7" max="7" width="4.8984375" style="1" customWidth="1"/>
    <col min="8" max="8" width="4.3984375" style="1" customWidth="1"/>
    <col min="9" max="9" width="1.8984375" style="1" customWidth="1"/>
    <col min="10" max="10" width="4.3984375" style="1" customWidth="1"/>
    <col min="11" max="11" width="3.3984375" style="1" customWidth="1"/>
    <col min="12" max="12" width="1.8984375" style="1" customWidth="1"/>
    <col min="13" max="14" width="3.3984375" style="1" customWidth="1"/>
    <col min="15" max="15" width="1.8984375" style="1" customWidth="1"/>
    <col min="16" max="16" width="3.3984375" style="1" customWidth="1"/>
    <col min="17" max="30" width="0" style="1" hidden="1" customWidth="1"/>
    <col min="31" max="16384" width="4.8984375" style="1" customWidth="1"/>
  </cols>
  <sheetData>
    <row r="1" spans="1:30" ht="69" customHeight="1">
      <c r="A1" s="102"/>
      <c r="B1" s="103"/>
      <c r="C1" s="224" t="s">
        <v>50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03"/>
      <c r="R1" s="103"/>
      <c r="S1" s="103"/>
      <c r="T1" s="103"/>
      <c r="U1" s="103"/>
      <c r="V1" s="103"/>
      <c r="W1" s="103"/>
      <c r="X1" s="103"/>
      <c r="Y1" s="103"/>
      <c r="Z1" s="104"/>
      <c r="AA1" s="104"/>
      <c r="AB1" s="104"/>
      <c r="AC1" s="103"/>
      <c r="AD1" s="105"/>
    </row>
    <row r="2" spans="1:30" ht="33" customHeight="1">
      <c r="A2" s="221" t="s">
        <v>30</v>
      </c>
      <c r="B2" s="221"/>
      <c r="C2" s="221"/>
      <c r="D2" s="106"/>
      <c r="E2" s="106"/>
      <c r="F2" s="106"/>
      <c r="G2" s="106"/>
      <c r="H2" s="106"/>
      <c r="I2" s="106"/>
      <c r="J2" s="106"/>
      <c r="K2" s="222" t="s">
        <v>51</v>
      </c>
      <c r="L2" s="222"/>
      <c r="M2" s="222"/>
      <c r="N2" s="222"/>
      <c r="O2" s="222"/>
      <c r="P2" s="222"/>
      <c r="Q2" s="107"/>
      <c r="R2" s="107"/>
      <c r="S2" s="108"/>
      <c r="T2" s="108"/>
      <c r="U2" s="108"/>
      <c r="V2" s="108"/>
      <c r="W2" s="108"/>
      <c r="X2" s="108"/>
      <c r="Y2" s="109"/>
      <c r="Z2" s="110" t="s">
        <v>52</v>
      </c>
      <c r="AA2" s="111"/>
      <c r="AB2" s="112" t="e">
        <f>INDEX(GroupA!$C$4:$C$10,MATCH(T9,GroupA!$A$4:$A$10,0))="blanc"</f>
        <v>#N/A</v>
      </c>
      <c r="AC2" s="113"/>
      <c r="AD2" s="114"/>
    </row>
    <row r="3" spans="1:30" ht="15" customHeight="1">
      <c r="A3" s="115" t="s">
        <v>53</v>
      </c>
      <c r="B3" s="116"/>
      <c r="C3" s="116"/>
      <c r="D3" s="116"/>
      <c r="E3" s="116"/>
      <c r="F3" s="116"/>
      <c r="G3" s="117"/>
      <c r="H3" s="223" t="s">
        <v>54</v>
      </c>
      <c r="I3" s="223"/>
      <c r="J3" s="223"/>
      <c r="K3" s="223" t="s">
        <v>44</v>
      </c>
      <c r="L3" s="223"/>
      <c r="M3" s="223"/>
      <c r="N3" s="223" t="s">
        <v>55</v>
      </c>
      <c r="O3" s="223"/>
      <c r="P3" s="223"/>
      <c r="Q3" s="118"/>
      <c r="R3" s="114"/>
      <c r="S3" s="119" t="s">
        <v>56</v>
      </c>
      <c r="T3" s="119"/>
      <c r="U3" s="120" t="s">
        <v>54</v>
      </c>
      <c r="V3" s="121"/>
      <c r="W3" s="122" t="s">
        <v>57</v>
      </c>
      <c r="X3" s="120" t="s">
        <v>44</v>
      </c>
      <c r="Y3" s="122"/>
      <c r="Z3" s="120" t="s">
        <v>55</v>
      </c>
      <c r="AA3" s="122"/>
      <c r="AB3" s="119" t="s">
        <v>58</v>
      </c>
      <c r="AC3" s="119" t="s">
        <v>59</v>
      </c>
      <c r="AD3" s="123"/>
    </row>
    <row r="4" spans="1:30" ht="15" customHeight="1">
      <c r="A4" s="218">
        <v>1</v>
      </c>
      <c r="B4" s="124" t="s">
        <v>17</v>
      </c>
      <c r="C4" s="19" t="str">
        <f>INDEX(GroupA!$C$4:$C$10,MATCH(B4,GroupA!$A$4:$A$10,0))</f>
        <v>Wigginton PC</v>
      </c>
      <c r="D4" s="125" t="s">
        <v>60</v>
      </c>
      <c r="E4" s="124" t="s">
        <v>20</v>
      </c>
      <c r="F4" s="19" t="str">
        <f>INDEX(GroupA!$C$4:$C$10,MATCH(E4,GroupA!$A$4:$A$10,0))</f>
        <v>Half Crown PC</v>
      </c>
      <c r="G4" s="126"/>
      <c r="H4" s="127">
        <f>results_A!K9</f>
        <v>33</v>
      </c>
      <c r="I4" s="128" t="s">
        <v>38</v>
      </c>
      <c r="J4" s="129">
        <f>results_A!M9</f>
        <v>54</v>
      </c>
      <c r="K4" s="127">
        <f>results_A!K10</f>
        <v>1</v>
      </c>
      <c r="L4" s="128" t="s">
        <v>38</v>
      </c>
      <c r="M4" s="129">
        <f>results_A!M10</f>
        <v>4</v>
      </c>
      <c r="N4" s="130">
        <f>results_A!K11</f>
        <v>0</v>
      </c>
      <c r="O4" s="125" t="s">
        <v>38</v>
      </c>
      <c r="P4" s="126">
        <f>results_A!M11</f>
        <v>1</v>
      </c>
      <c r="Q4" s="118"/>
      <c r="R4" s="114"/>
      <c r="S4" s="131" t="s">
        <v>61</v>
      </c>
      <c r="T4" s="131" t="str">
        <f>GroupA!A6</f>
        <v>A1</v>
      </c>
      <c r="U4" s="102">
        <f aca="true" t="shared" si="0" ref="U4:U9">SUMIF($B$4:$B$12,T4,$H$4:$H$12)+SUMIF($E$4:$E$12,T4,$J$4:$J$12)</f>
        <v>121</v>
      </c>
      <c r="V4" s="103">
        <f aca="true" t="shared" si="1" ref="V4:V9">SUMIF($B$4:$B$12,T4,$J$4:$J$12)+SUMIF($E$4:$E$12,T4,$H$4:$H$12)</f>
        <v>176</v>
      </c>
      <c r="W4" s="105">
        <f aca="true" t="shared" si="2" ref="W4:W9">U4-V4</f>
        <v>-55</v>
      </c>
      <c r="X4" s="102">
        <f aca="true" t="shared" si="3" ref="X4:X9">SUMIF($B$4:$B$12,T4,$K$4:$K$12)+SUMIF($E$4:$E$12,T4,$M$4:$M$12)</f>
        <v>5</v>
      </c>
      <c r="Y4" s="105">
        <f aca="true" t="shared" si="4" ref="Y4:Y9">SUMIF($B$4:$B$12,T4,$M$4:$M$12)+SUMIF($E$4:$E$12,T4,$K$4:$K$12)</f>
        <v>10</v>
      </c>
      <c r="Z4" s="102">
        <f aca="true" t="shared" si="5" ref="Z4:Z9">SUMIF($B$4:$B$12,T4,$N$4:$N$12)+SUMIF($E$4:$E$12,T4,$P$4:$P$12)</f>
        <v>1</v>
      </c>
      <c r="AA4" s="105">
        <f aca="true" t="shared" si="6" ref="AA4:AA9">SUMIF($B$4:$B$12,T4,$P$4:$P$12)+SUMIF($E$4:$E$12,T4,$N$4:$N$12)</f>
        <v>2</v>
      </c>
      <c r="AB4" s="132">
        <f aca="true" t="shared" si="7" ref="AB4:AB9">IF(LEN(T4)&gt;0,10^6*Z4+1000*X4+W4+U4/1000-ROW()/(10^6),"")</f>
        <v>1004945.120996</v>
      </c>
      <c r="AC4" s="131">
        <v>1</v>
      </c>
      <c r="AD4" s="123"/>
    </row>
    <row r="5" spans="1:30" ht="15" customHeight="1">
      <c r="A5" s="218"/>
      <c r="B5" s="133" t="s">
        <v>23</v>
      </c>
      <c r="C5" s="25" t="str">
        <f>INDEX(GroupA!$C$4:$C$10,MATCH(B5,GroupA!$A$4:$A$10,0))</f>
        <v>Sports Bar PC</v>
      </c>
      <c r="D5" s="134" t="s">
        <v>60</v>
      </c>
      <c r="E5" s="133" t="s">
        <v>26</v>
      </c>
      <c r="F5" s="25" t="str">
        <f>INDEX(GroupA!$C$4:$C$10,MATCH(E5,GroupA!$A$4:$A$10,0))</f>
        <v>Rayne Swan PC</v>
      </c>
      <c r="G5" s="135"/>
      <c r="H5" s="136">
        <f>results_A!AB9</f>
        <v>54</v>
      </c>
      <c r="I5" s="137" t="s">
        <v>38</v>
      </c>
      <c r="J5" s="138">
        <f>results_A!AD9</f>
        <v>53</v>
      </c>
      <c r="K5" s="136">
        <f>results_A!AB10</f>
        <v>3</v>
      </c>
      <c r="L5" s="137" t="s">
        <v>38</v>
      </c>
      <c r="M5" s="138">
        <f>results_A!AD10</f>
        <v>2</v>
      </c>
      <c r="N5" s="139">
        <f>results_A!AB11</f>
        <v>1</v>
      </c>
      <c r="O5" s="134" t="s">
        <v>38</v>
      </c>
      <c r="P5" s="135">
        <f>results_A!AD11</f>
        <v>0</v>
      </c>
      <c r="Q5" s="118"/>
      <c r="R5" s="114"/>
      <c r="S5" s="123" t="s">
        <v>62</v>
      </c>
      <c r="T5" s="131" t="str">
        <f>GroupA!A7</f>
        <v>A2</v>
      </c>
      <c r="U5" s="140">
        <f t="shared" si="0"/>
        <v>162</v>
      </c>
      <c r="V5" s="107">
        <f t="shared" si="1"/>
        <v>115</v>
      </c>
      <c r="W5" s="114">
        <f t="shared" si="2"/>
        <v>47</v>
      </c>
      <c r="X5" s="140">
        <f t="shared" si="3"/>
        <v>10</v>
      </c>
      <c r="Y5" s="114">
        <f t="shared" si="4"/>
        <v>3</v>
      </c>
      <c r="Z5" s="140">
        <f t="shared" si="5"/>
        <v>3</v>
      </c>
      <c r="AA5" s="114">
        <f t="shared" si="6"/>
        <v>0</v>
      </c>
      <c r="AB5" s="141">
        <f t="shared" si="7"/>
        <v>3010047.161995</v>
      </c>
      <c r="AC5" s="123">
        <v>2</v>
      </c>
      <c r="AD5" s="123"/>
    </row>
    <row r="6" spans="1:30" ht="15" customHeight="1">
      <c r="A6" s="218"/>
      <c r="B6" s="142"/>
      <c r="C6" s="143"/>
      <c r="D6" s="144"/>
      <c r="E6" s="142"/>
      <c r="F6" s="143"/>
      <c r="G6" s="145"/>
      <c r="H6" s="146"/>
      <c r="I6" s="147"/>
      <c r="J6" s="148"/>
      <c r="K6" s="146"/>
      <c r="L6" s="147"/>
      <c r="M6" s="148"/>
      <c r="N6" s="149"/>
      <c r="O6" s="144"/>
      <c r="P6" s="145"/>
      <c r="Q6" s="118"/>
      <c r="R6" s="114"/>
      <c r="S6" s="123" t="s">
        <v>63</v>
      </c>
      <c r="T6" s="131" t="str">
        <f>GroupA!A8</f>
        <v>A3</v>
      </c>
      <c r="U6" s="140">
        <f t="shared" si="0"/>
        <v>147</v>
      </c>
      <c r="V6" s="107">
        <f t="shared" si="1"/>
        <v>137</v>
      </c>
      <c r="W6" s="114">
        <f t="shared" si="2"/>
        <v>10</v>
      </c>
      <c r="X6" s="140">
        <f t="shared" si="3"/>
        <v>7</v>
      </c>
      <c r="Y6" s="114">
        <f t="shared" si="4"/>
        <v>6</v>
      </c>
      <c r="Z6" s="140">
        <f t="shared" si="5"/>
        <v>2</v>
      </c>
      <c r="AA6" s="114">
        <f t="shared" si="6"/>
        <v>1</v>
      </c>
      <c r="AB6" s="141">
        <f t="shared" si="7"/>
        <v>2007010.146994</v>
      </c>
      <c r="AC6" s="123">
        <v>3</v>
      </c>
      <c r="AD6" s="123"/>
    </row>
    <row r="7" spans="1:30" ht="15" customHeight="1">
      <c r="A7" s="219">
        <v>2</v>
      </c>
      <c r="B7" s="150" t="s">
        <v>23</v>
      </c>
      <c r="C7" s="151" t="str">
        <f>INDEX(GroupA!$C$4:$C$10,MATCH(B7,GroupA!$A$4:$A$10,0))</f>
        <v>Sports Bar PC</v>
      </c>
      <c r="D7" s="152" t="s">
        <v>60</v>
      </c>
      <c r="E7" s="150" t="s">
        <v>17</v>
      </c>
      <c r="F7" s="151" t="str">
        <f>INDEX(GroupA!$C$4:$C$10,MATCH(E7,GroupA!$A$4:$A$10,0))</f>
        <v>Wigginton PC</v>
      </c>
      <c r="G7" s="153"/>
      <c r="H7" s="154">
        <f>results_A!K20</f>
        <v>64</v>
      </c>
      <c r="I7" s="155" t="s">
        <v>38</v>
      </c>
      <c r="J7" s="156">
        <f>results_A!M20</f>
        <v>32</v>
      </c>
      <c r="K7" s="154">
        <f>results_A!K21</f>
        <v>4</v>
      </c>
      <c r="L7" s="137" t="s">
        <v>38</v>
      </c>
      <c r="M7" s="156">
        <f>results_A!M21</f>
        <v>1</v>
      </c>
      <c r="N7" s="157">
        <f>results_A!K22</f>
        <v>1</v>
      </c>
      <c r="O7" s="137" t="s">
        <v>38</v>
      </c>
      <c r="P7" s="153">
        <f>results_A!M22</f>
        <v>0</v>
      </c>
      <c r="Q7" s="118"/>
      <c r="R7" s="114"/>
      <c r="S7" s="123" t="s">
        <v>64</v>
      </c>
      <c r="T7" s="131" t="str">
        <f>GroupA!A8</f>
        <v>A3</v>
      </c>
      <c r="U7" s="140">
        <f t="shared" si="0"/>
        <v>147</v>
      </c>
      <c r="V7" s="107">
        <f t="shared" si="1"/>
        <v>137</v>
      </c>
      <c r="W7" s="114">
        <f t="shared" si="2"/>
        <v>10</v>
      </c>
      <c r="X7" s="140">
        <f t="shared" si="3"/>
        <v>7</v>
      </c>
      <c r="Y7" s="114">
        <f t="shared" si="4"/>
        <v>6</v>
      </c>
      <c r="Z7" s="140">
        <f t="shared" si="5"/>
        <v>2</v>
      </c>
      <c r="AA7" s="114">
        <f t="shared" si="6"/>
        <v>1</v>
      </c>
      <c r="AB7" s="141">
        <f t="shared" si="7"/>
        <v>2007010.146993</v>
      </c>
      <c r="AC7" s="123"/>
      <c r="AD7" s="123"/>
    </row>
    <row r="8" spans="1:30" ht="15" customHeight="1">
      <c r="A8" s="219"/>
      <c r="B8" s="133" t="s">
        <v>20</v>
      </c>
      <c r="C8" s="25" t="str">
        <f>INDEX(GroupA!$C$4:$C$10,MATCH(B8,GroupA!$A$4:$A$10,0))</f>
        <v>Half Crown PC</v>
      </c>
      <c r="D8" s="134" t="s">
        <v>60</v>
      </c>
      <c r="E8" s="133" t="s">
        <v>26</v>
      </c>
      <c r="F8" s="25" t="str">
        <f>INDEX(GroupA!$C$4:$C$10,MATCH(E8,GroupA!$A$4:$A$10,0))</f>
        <v>Rayne Swan PC</v>
      </c>
      <c r="G8" s="135"/>
      <c r="H8" s="136">
        <f>results_A!AB20</f>
        <v>56</v>
      </c>
      <c r="I8" s="137" t="s">
        <v>38</v>
      </c>
      <c r="J8" s="138">
        <f>results_A!AD20</f>
        <v>53</v>
      </c>
      <c r="K8" s="136">
        <f>results_A!AB21</f>
        <v>3</v>
      </c>
      <c r="L8" s="137" t="s">
        <v>38</v>
      </c>
      <c r="M8" s="138">
        <f>results_A!AD21</f>
        <v>2</v>
      </c>
      <c r="N8" s="139">
        <f>results_A!AB22</f>
        <v>1</v>
      </c>
      <c r="O8" s="134" t="s">
        <v>38</v>
      </c>
      <c r="P8" s="135">
        <f>results_A!AD22</f>
        <v>0</v>
      </c>
      <c r="Q8" s="118"/>
      <c r="R8" s="114"/>
      <c r="S8" s="123" t="s">
        <v>65</v>
      </c>
      <c r="T8" s="123" t="str">
        <f>GroupA!A9</f>
        <v>A4</v>
      </c>
      <c r="U8" s="140">
        <f t="shared" si="0"/>
        <v>164</v>
      </c>
      <c r="V8" s="107">
        <f t="shared" si="1"/>
        <v>166</v>
      </c>
      <c r="W8" s="114">
        <f t="shared" si="2"/>
        <v>-2</v>
      </c>
      <c r="X8" s="140">
        <f t="shared" si="3"/>
        <v>6</v>
      </c>
      <c r="Y8" s="114">
        <f t="shared" si="4"/>
        <v>9</v>
      </c>
      <c r="Z8" s="140">
        <f t="shared" si="5"/>
        <v>0</v>
      </c>
      <c r="AA8" s="114">
        <f t="shared" si="6"/>
        <v>3</v>
      </c>
      <c r="AB8" s="141">
        <f t="shared" si="7"/>
        <v>5998.163992</v>
      </c>
      <c r="AC8" s="123">
        <v>4</v>
      </c>
      <c r="AD8" s="123"/>
    </row>
    <row r="9" spans="1:30" ht="15" customHeight="1">
      <c r="A9" s="219"/>
      <c r="B9" s="142"/>
      <c r="C9" s="143"/>
      <c r="D9" s="144"/>
      <c r="E9" s="142"/>
      <c r="F9" s="143"/>
      <c r="G9" s="145"/>
      <c r="H9" s="146"/>
      <c r="I9" s="147"/>
      <c r="J9" s="148"/>
      <c r="K9" s="146"/>
      <c r="L9" s="147"/>
      <c r="M9" s="148"/>
      <c r="N9" s="149"/>
      <c r="O9" s="144"/>
      <c r="P9" s="145"/>
      <c r="Q9" s="118"/>
      <c r="R9" s="114"/>
      <c r="S9" s="123" t="s">
        <v>66</v>
      </c>
      <c r="T9" s="158"/>
      <c r="U9" s="113">
        <f t="shared" si="0"/>
        <v>0</v>
      </c>
      <c r="V9" s="108">
        <f t="shared" si="1"/>
        <v>0</v>
      </c>
      <c r="W9" s="109">
        <f t="shared" si="2"/>
        <v>0</v>
      </c>
      <c r="X9" s="113">
        <f t="shared" si="3"/>
        <v>0</v>
      </c>
      <c r="Y9" s="109">
        <f t="shared" si="4"/>
        <v>0</v>
      </c>
      <c r="Z9" s="113">
        <f t="shared" si="5"/>
        <v>0</v>
      </c>
      <c r="AA9" s="109">
        <f t="shared" si="6"/>
        <v>0</v>
      </c>
      <c r="AB9" s="158">
        <f t="shared" si="7"/>
      </c>
      <c r="AC9" s="158"/>
      <c r="AD9" s="123"/>
    </row>
    <row r="10" spans="1:30" ht="15" customHeight="1">
      <c r="A10" s="220">
        <v>3</v>
      </c>
      <c r="B10" s="150" t="s">
        <v>17</v>
      </c>
      <c r="C10" s="151" t="str">
        <f>INDEX(GroupA!$C$4:$C$10,MATCH(B10,GroupA!$A$4:$A$10,0))</f>
        <v>Wigginton PC</v>
      </c>
      <c r="D10" s="152" t="s">
        <v>60</v>
      </c>
      <c r="E10" s="150" t="s">
        <v>26</v>
      </c>
      <c r="F10" s="151" t="str">
        <f>INDEX(GroupA!$C$4:$C$10,MATCH(E10,GroupA!$A$4:$A$10,0))</f>
        <v>Rayne Swan PC</v>
      </c>
      <c r="G10" s="153"/>
      <c r="H10" s="127">
        <f>results_A!K31</f>
        <v>56</v>
      </c>
      <c r="I10" s="155" t="s">
        <v>38</v>
      </c>
      <c r="J10" s="129">
        <f>results_A!M31</f>
        <v>58</v>
      </c>
      <c r="K10" s="159">
        <f>results_A!K32</f>
        <v>3</v>
      </c>
      <c r="L10" s="155" t="s">
        <v>38</v>
      </c>
      <c r="M10" s="129">
        <f>results_A!M32</f>
        <v>2</v>
      </c>
      <c r="N10" s="157">
        <f>results_A!K33</f>
        <v>1</v>
      </c>
      <c r="O10" s="152" t="s">
        <v>38</v>
      </c>
      <c r="P10" s="153">
        <f>results_A!M33</f>
        <v>0</v>
      </c>
      <c r="Q10" s="118"/>
      <c r="R10" s="114"/>
      <c r="S10" s="123" t="s">
        <v>67</v>
      </c>
      <c r="T10" s="102"/>
      <c r="U10" s="103"/>
      <c r="V10" s="103"/>
      <c r="W10" s="103"/>
      <c r="X10" s="103"/>
      <c r="Y10" s="103"/>
      <c r="Z10" s="103"/>
      <c r="AA10" s="103"/>
      <c r="AB10" s="103"/>
      <c r="AC10" s="103"/>
      <c r="AD10" s="114"/>
    </row>
    <row r="11" spans="1:30" ht="15" customHeight="1">
      <c r="A11" s="220"/>
      <c r="B11" s="133" t="s">
        <v>20</v>
      </c>
      <c r="C11" s="25" t="str">
        <f>INDEX(GroupA!$C$4:$C$10,MATCH(B11,GroupA!$A$4:$A$10,0))</f>
        <v>Half Crown PC</v>
      </c>
      <c r="D11" s="134" t="s">
        <v>60</v>
      </c>
      <c r="E11" s="133" t="s">
        <v>23</v>
      </c>
      <c r="F11" s="25" t="str">
        <f>INDEX(GroupA!$C$4:$C$10,MATCH(E11,GroupA!$A$4:$A$10,0))</f>
        <v>Sports Bar PC</v>
      </c>
      <c r="G11" s="135"/>
      <c r="H11" s="136">
        <f>results_A!AB31</f>
        <v>52</v>
      </c>
      <c r="I11" s="137" t="s">
        <v>38</v>
      </c>
      <c r="J11" s="138">
        <f>results_A!AD31</f>
        <v>29</v>
      </c>
      <c r="K11" s="136">
        <f>results_A!AB32</f>
        <v>3</v>
      </c>
      <c r="L11" s="137" t="s">
        <v>38</v>
      </c>
      <c r="M11" s="138">
        <f>results_A!AD32</f>
        <v>0</v>
      </c>
      <c r="N11" s="139">
        <f>results_A!AB33</f>
        <v>1</v>
      </c>
      <c r="O11" s="134" t="s">
        <v>38</v>
      </c>
      <c r="P11" s="135">
        <f>results_A!AD33</f>
        <v>0</v>
      </c>
      <c r="Q11" s="118"/>
      <c r="R11" s="114"/>
      <c r="S11" s="123" t="s">
        <v>68</v>
      </c>
      <c r="T11" s="140"/>
      <c r="U11" s="107"/>
      <c r="V11" s="107"/>
      <c r="W11" s="107"/>
      <c r="X11" s="107"/>
      <c r="Y11" s="107"/>
      <c r="Z11" s="107"/>
      <c r="AA11" s="107"/>
      <c r="AB11" s="107"/>
      <c r="AC11" s="107"/>
      <c r="AD11" s="114"/>
    </row>
    <row r="12" spans="1:30" ht="15" customHeight="1">
      <c r="A12" s="220"/>
      <c r="B12" s="160"/>
      <c r="C12" s="161"/>
      <c r="D12" s="162"/>
      <c r="E12" s="160"/>
      <c r="F12" s="161"/>
      <c r="G12" s="163"/>
      <c r="H12" s="164"/>
      <c r="I12" s="165"/>
      <c r="J12" s="166"/>
      <c r="K12" s="164"/>
      <c r="L12" s="165"/>
      <c r="M12" s="166"/>
      <c r="N12" s="167"/>
      <c r="O12" s="162"/>
      <c r="P12" s="163"/>
      <c r="Q12" s="118"/>
      <c r="R12" s="114"/>
      <c r="S12" s="123" t="s">
        <v>69</v>
      </c>
      <c r="T12" s="140"/>
      <c r="U12" s="107"/>
      <c r="V12" s="107"/>
      <c r="W12" s="107"/>
      <c r="X12" s="107"/>
      <c r="Y12" s="107"/>
      <c r="Z12" s="107"/>
      <c r="AA12" s="107"/>
      <c r="AB12" s="107"/>
      <c r="AC12" s="107"/>
      <c r="AD12" s="114"/>
    </row>
    <row r="13" spans="1:30" ht="33" customHeight="1">
      <c r="A13" s="221"/>
      <c r="B13" s="221"/>
      <c r="C13" s="221"/>
      <c r="D13" s="106"/>
      <c r="E13" s="106"/>
      <c r="F13" s="106"/>
      <c r="G13" s="106"/>
      <c r="H13" s="106"/>
      <c r="I13" s="106"/>
      <c r="J13" s="106"/>
      <c r="K13" s="222" t="s">
        <v>70</v>
      </c>
      <c r="L13" s="222"/>
      <c r="M13" s="222"/>
      <c r="N13" s="222"/>
      <c r="O13" s="222"/>
      <c r="P13" s="222"/>
      <c r="Q13" s="107"/>
      <c r="R13" s="114"/>
      <c r="S13" s="123" t="s">
        <v>71</v>
      </c>
      <c r="T13" s="140"/>
      <c r="U13" s="107"/>
      <c r="V13" s="108"/>
      <c r="W13" s="107"/>
      <c r="X13" s="107"/>
      <c r="Y13" s="107"/>
      <c r="Z13" s="107"/>
      <c r="AA13" s="107"/>
      <c r="AB13" s="107"/>
      <c r="AC13" s="107"/>
      <c r="AD13" s="114"/>
    </row>
    <row r="14" spans="1:30" ht="15" customHeight="1">
      <c r="A14" s="168"/>
      <c r="B14" s="116"/>
      <c r="C14" s="116" t="s">
        <v>3</v>
      </c>
      <c r="D14" s="116"/>
      <c r="E14" s="116"/>
      <c r="F14" s="117" t="s">
        <v>2</v>
      </c>
      <c r="G14" s="223" t="s">
        <v>54</v>
      </c>
      <c r="H14" s="223"/>
      <c r="I14" s="223"/>
      <c r="J14" s="223"/>
      <c r="K14" s="223" t="s">
        <v>44</v>
      </c>
      <c r="L14" s="223"/>
      <c r="M14" s="223"/>
      <c r="N14" s="223" t="s">
        <v>55</v>
      </c>
      <c r="O14" s="223"/>
      <c r="P14" s="223"/>
      <c r="Q14" s="118"/>
      <c r="R14" s="114"/>
      <c r="S14" s="123" t="s">
        <v>72</v>
      </c>
      <c r="T14" s="140"/>
      <c r="U14" s="114"/>
      <c r="V14" s="119" t="s">
        <v>73</v>
      </c>
      <c r="W14" s="140"/>
      <c r="X14" s="107"/>
      <c r="Y14" s="107"/>
      <c r="Z14" s="107"/>
      <c r="AA14" s="107"/>
      <c r="AB14" s="107"/>
      <c r="AC14" s="107"/>
      <c r="AD14" s="114"/>
    </row>
    <row r="15" spans="1:30" ht="19.5" customHeight="1">
      <c r="A15" s="169">
        <v>1</v>
      </c>
      <c r="B15" s="170" t="str">
        <f>INDEX($T$4:$T$8,MATCH(A15,$AC$4:$AC$8,0))</f>
        <v>A1</v>
      </c>
      <c r="C15" s="170" t="str">
        <f>INDEX(GroupA!$C$4:$C$10,MATCH(B15,GroupA!$A$4:$A$10,0))</f>
        <v>Wigginton PC</v>
      </c>
      <c r="D15" s="170"/>
      <c r="E15" s="170"/>
      <c r="F15" s="171" t="str">
        <f>INDEX(GroupA!$B$4:$B$10,MATCH(B15,GroupA!$A$4:$A$10,0))</f>
        <v>NR</v>
      </c>
      <c r="G15" s="172">
        <f>INDEX($W$4:$W$9,V15)</f>
        <v>-55</v>
      </c>
      <c r="H15" s="173">
        <f>INDEX($U$4:$U$9,V15)</f>
        <v>121</v>
      </c>
      <c r="I15" s="128" t="s">
        <v>38</v>
      </c>
      <c r="J15" s="174">
        <f>INDEX($V$4:$V$9,V15)</f>
        <v>176</v>
      </c>
      <c r="K15" s="173">
        <f>INDEX($X$4:$X$9,V15)</f>
        <v>5</v>
      </c>
      <c r="L15" s="128" t="s">
        <v>38</v>
      </c>
      <c r="M15" s="174">
        <f>INDEX($Y$4:$Y$9,V15)</f>
        <v>10</v>
      </c>
      <c r="N15" s="175">
        <f>INDEX($Z$4:$Z$9,V15)</f>
        <v>1</v>
      </c>
      <c r="O15" s="125" t="s">
        <v>38</v>
      </c>
      <c r="P15" s="171">
        <f>INDEX($AA$4:$AA$9,V15)</f>
        <v>2</v>
      </c>
      <c r="Q15" s="118"/>
      <c r="R15" s="114"/>
      <c r="S15" s="123" t="s">
        <v>74</v>
      </c>
      <c r="T15" s="140"/>
      <c r="U15" s="114"/>
      <c r="V15" s="131">
        <f>MATCH(A15,$AC$4:$AC$8,0)</f>
        <v>1</v>
      </c>
      <c r="W15" s="140"/>
      <c r="X15" s="107"/>
      <c r="Y15" s="107"/>
      <c r="Z15" s="107"/>
      <c r="AA15" s="107"/>
      <c r="AB15" s="107"/>
      <c r="AC15" s="107"/>
      <c r="AD15" s="114"/>
    </row>
    <row r="16" spans="1:30" ht="19.5" customHeight="1">
      <c r="A16" s="176">
        <v>2</v>
      </c>
      <c r="B16" s="177" t="str">
        <f>INDEX($T$4:$T$8,MATCH(A16,$AC$4:$AC$8,0))</f>
        <v>A2</v>
      </c>
      <c r="C16" s="177" t="str">
        <f>INDEX(GroupA!$C$4:$C$10,MATCH(B16,GroupA!$A$4:$A$10,0))</f>
        <v>Half Crown PC</v>
      </c>
      <c r="D16" s="177"/>
      <c r="E16" s="177"/>
      <c r="F16" s="178" t="str">
        <f>INDEX(GroupA!$B$4:$B$10,MATCH(B16,GroupA!$A$4:$A$10,0))</f>
        <v>HE</v>
      </c>
      <c r="G16" s="179">
        <f>INDEX($W$4:$W$9,V16)</f>
        <v>47</v>
      </c>
      <c r="H16" s="180">
        <f>INDEX($U$4:$U$9,V16)</f>
        <v>162</v>
      </c>
      <c r="I16" s="137" t="s">
        <v>38</v>
      </c>
      <c r="J16" s="181">
        <f>INDEX($V$4:$V$9,V16)</f>
        <v>115</v>
      </c>
      <c r="K16" s="180">
        <f>INDEX($X$4:$X$9,V16)</f>
        <v>10</v>
      </c>
      <c r="L16" s="137" t="s">
        <v>38</v>
      </c>
      <c r="M16" s="181">
        <f>INDEX($Y$4:$Y$9,V16)</f>
        <v>3</v>
      </c>
      <c r="N16" s="182">
        <f>INDEX($Z$4:$Z$9,V16)</f>
        <v>3</v>
      </c>
      <c r="O16" s="134" t="s">
        <v>38</v>
      </c>
      <c r="P16" s="178">
        <f>INDEX($AA$4:$AA$9,V16)</f>
        <v>0</v>
      </c>
      <c r="Q16" s="118"/>
      <c r="R16" s="114"/>
      <c r="S16" s="123" t="s">
        <v>75</v>
      </c>
      <c r="T16" s="140"/>
      <c r="U16" s="114"/>
      <c r="V16" s="123">
        <f>MATCH(A16,$AC$4:$AC$8,0)</f>
        <v>2</v>
      </c>
      <c r="W16" s="140"/>
      <c r="X16" s="107"/>
      <c r="Y16" s="107"/>
      <c r="Z16" s="107"/>
      <c r="AA16" s="107"/>
      <c r="AB16" s="107"/>
      <c r="AC16" s="107"/>
      <c r="AD16" s="114"/>
    </row>
    <row r="17" spans="1:30" ht="19.5" customHeight="1">
      <c r="A17" s="176">
        <v>3</v>
      </c>
      <c r="B17" s="177" t="str">
        <f>INDEX($T$4:$T$8,MATCH(A17,$AC$4:$AC$8,0))</f>
        <v>A3</v>
      </c>
      <c r="C17" s="177" t="str">
        <f>INDEX(GroupA!$C$4:$C$10,MATCH(B17,GroupA!$A$4:$A$10,0))</f>
        <v>Sports Bar PC</v>
      </c>
      <c r="D17" s="177"/>
      <c r="E17" s="177"/>
      <c r="F17" s="178" t="str">
        <f>INDEX(GroupA!$B$4:$B$10,MATCH(B17,GroupA!$A$4:$A$10,0))</f>
        <v>CH</v>
      </c>
      <c r="G17" s="179">
        <f>INDEX($W$4:$W$9,V17)</f>
        <v>10</v>
      </c>
      <c r="H17" s="180">
        <f>INDEX($U$4:$U$9,V17)</f>
        <v>147</v>
      </c>
      <c r="I17" s="137" t="s">
        <v>38</v>
      </c>
      <c r="J17" s="181">
        <f>INDEX($V$4:$V$9,V17)</f>
        <v>137</v>
      </c>
      <c r="K17" s="180">
        <f>INDEX($X$4:$X$9,V17)</f>
        <v>7</v>
      </c>
      <c r="L17" s="137" t="s">
        <v>38</v>
      </c>
      <c r="M17" s="181">
        <f>INDEX($Y$4:$Y$9,V17)</f>
        <v>6</v>
      </c>
      <c r="N17" s="182">
        <f>INDEX($Z$4:$Z$9,V17)</f>
        <v>2</v>
      </c>
      <c r="O17" s="134" t="s">
        <v>38</v>
      </c>
      <c r="P17" s="178">
        <f>INDEX($AA$4:$AA$9,V17)</f>
        <v>1</v>
      </c>
      <c r="Q17" s="118"/>
      <c r="R17" s="114"/>
      <c r="S17" s="123" t="s">
        <v>76</v>
      </c>
      <c r="T17" s="140"/>
      <c r="U17" s="114"/>
      <c r="V17" s="123">
        <f>MATCH(A17,$AC$4:$AC$8,0)</f>
        <v>3</v>
      </c>
      <c r="W17" s="140"/>
      <c r="X17" s="107"/>
      <c r="Y17" s="107"/>
      <c r="Z17" s="107"/>
      <c r="AA17" s="107"/>
      <c r="AB17" s="107"/>
      <c r="AC17" s="107"/>
      <c r="AD17" s="114"/>
    </row>
    <row r="18" spans="1:30" ht="19.5" customHeight="1">
      <c r="A18" s="183">
        <v>4</v>
      </c>
      <c r="B18" s="184" t="str">
        <f>INDEX($T$4:$T$8,MATCH(A18,$AC$4:$AC$8,0))</f>
        <v>A4</v>
      </c>
      <c r="C18" s="184" t="str">
        <f>INDEX(GroupA!$C$4:$C$10,MATCH(B18,GroupA!$A$4:$A$10,0))</f>
        <v>Rayne Swan PC</v>
      </c>
      <c r="D18" s="184"/>
      <c r="E18" s="184"/>
      <c r="F18" s="185" t="str">
        <f>INDEX(GroupA!$B$4:$B$10,MATCH(B18,GroupA!$A$4:$A$10,0))</f>
        <v>ER</v>
      </c>
      <c r="G18" s="186">
        <f>INDEX($W$4:$W$9,V18)</f>
        <v>-2</v>
      </c>
      <c r="H18" s="187">
        <f>INDEX($U$4:$U$9,V18)</f>
        <v>164</v>
      </c>
      <c r="I18" s="188" t="s">
        <v>38</v>
      </c>
      <c r="J18" s="189">
        <f>INDEX($V$4:$V$9,V18)</f>
        <v>166</v>
      </c>
      <c r="K18" s="187">
        <f>INDEX($X$4:$X$9,V18)</f>
        <v>6</v>
      </c>
      <c r="L18" s="188" t="s">
        <v>38</v>
      </c>
      <c r="M18" s="189">
        <f>INDEX($Y$4:$Y$9,V18)</f>
        <v>9</v>
      </c>
      <c r="N18" s="190">
        <f>INDEX($Z$4:$Z$9,V18)</f>
        <v>0</v>
      </c>
      <c r="O18" s="191" t="s">
        <v>38</v>
      </c>
      <c r="P18" s="185">
        <f>INDEX($AA$4:$AA$9,V18)</f>
        <v>3</v>
      </c>
      <c r="Q18" s="118"/>
      <c r="R18" s="114"/>
      <c r="S18" s="123" t="s">
        <v>77</v>
      </c>
      <c r="T18" s="140"/>
      <c r="U18" s="114"/>
      <c r="V18" s="123">
        <f>MATCH(A18,$AC$4:$AC$8,0)</f>
        <v>5</v>
      </c>
      <c r="W18" s="140"/>
      <c r="X18" s="107"/>
      <c r="Y18" s="107"/>
      <c r="Z18" s="107"/>
      <c r="AA18" s="107"/>
      <c r="AB18" s="107"/>
      <c r="AC18" s="107"/>
      <c r="AD18" s="114"/>
    </row>
    <row r="19" spans="1:30" ht="9" customHeight="1">
      <c r="A19" s="19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07"/>
      <c r="R19" s="114"/>
      <c r="S19" s="123"/>
      <c r="T19" s="140"/>
      <c r="U19" s="107"/>
      <c r="V19" s="107"/>
      <c r="W19" s="107"/>
      <c r="X19" s="107"/>
      <c r="Y19" s="107"/>
      <c r="Z19" s="107"/>
      <c r="AA19" s="107"/>
      <c r="AB19" s="107"/>
      <c r="AC19" s="107"/>
      <c r="AD19" s="114"/>
    </row>
    <row r="20" spans="1:30" ht="10.5" customHeight="1">
      <c r="A20" s="113"/>
      <c r="B20" s="108"/>
      <c r="C20" s="108"/>
      <c r="D20" s="108"/>
      <c r="E20" s="108"/>
      <c r="F20" s="108"/>
      <c r="G20" s="108"/>
      <c r="H20" s="108"/>
      <c r="I20" s="108"/>
      <c r="J20" s="108"/>
      <c r="K20" s="194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9"/>
    </row>
  </sheetData>
  <sheetProtection sheet="1"/>
  <mergeCells count="14">
    <mergeCell ref="C1:P1"/>
    <mergeCell ref="A2:C2"/>
    <mergeCell ref="K2:P2"/>
    <mergeCell ref="H3:J3"/>
    <mergeCell ref="K3:M3"/>
    <mergeCell ref="N3:P3"/>
    <mergeCell ref="A4:A6"/>
    <mergeCell ref="A7:A9"/>
    <mergeCell ref="A10:A12"/>
    <mergeCell ref="A13:C13"/>
    <mergeCell ref="K13:P13"/>
    <mergeCell ref="G14:J14"/>
    <mergeCell ref="K14:M14"/>
    <mergeCell ref="N14:P14"/>
  </mergeCells>
  <printOptions/>
  <pageMargins left="0" right="0" top="0" bottom="0" header="0.5118055555555555" footer="0"/>
  <pageSetup horizontalDpi="300" verticalDpi="300" orientation="landscape" paperSize="77"/>
  <headerFooter alignWithMargins="0">
    <oddFooter>&amp;C&amp;"Arial,Regular"&amp;11&amp;P&amp;RMike Pegg2013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Your User Name</cp:lastModifiedBy>
  <cp:lastPrinted>2013-11-12T13:45:25Z</cp:lastPrinted>
  <dcterms:created xsi:type="dcterms:W3CDTF">2013-11-11T16:41:54Z</dcterms:created>
  <dcterms:modified xsi:type="dcterms:W3CDTF">2013-11-18T21:44:36Z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